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"/>
    </mc:Choice>
  </mc:AlternateContent>
  <xr:revisionPtr revIDLastSave="0" documentId="13_ncr:1_{DB2BC794-44B7-4E8C-A313-1D1B3A6C7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Indeks!$A$1:$J$261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1" i="1" l="1"/>
  <c r="E241" i="1"/>
  <c r="C243" i="1"/>
  <c r="C242" i="1"/>
  <c r="C241" i="1"/>
  <c r="H241" i="1"/>
  <c r="F240" i="1"/>
  <c r="E240" i="1"/>
  <c r="H240" i="1"/>
  <c r="F239" i="1"/>
  <c r="E239" i="1"/>
  <c r="C239" i="1"/>
  <c r="H239" i="1" s="1"/>
  <c r="F238" i="1"/>
  <c r="C240" i="1"/>
  <c r="C238" i="1"/>
  <c r="H238" i="1" s="1"/>
  <c r="E238" i="1"/>
  <c r="F237" i="1"/>
  <c r="E237" i="1"/>
  <c r="C237" i="1"/>
  <c r="H237" i="1" s="1"/>
  <c r="F236" i="1"/>
  <c r="E236" i="1"/>
  <c r="H236" i="1" s="1"/>
  <c r="F235" i="1"/>
  <c r="E235" i="1"/>
  <c r="C236" i="1"/>
  <c r="C235" i="1"/>
  <c r="F234" i="1"/>
  <c r="H234" i="1" s="1"/>
  <c r="E234" i="1"/>
  <c r="F233" i="1"/>
  <c r="E233" i="1"/>
  <c r="H233" i="1" s="1"/>
  <c r="E232" i="1"/>
  <c r="F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H235" i="1" l="1"/>
  <c r="H232" i="1"/>
  <c r="E224" i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228" i="1" l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H175" i="1" s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71" i="2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H133" i="1" s="1"/>
  <c r="C132" i="5" s="1"/>
  <c r="F132" i="1"/>
  <c r="F131" i="1"/>
  <c r="F130" i="1"/>
  <c r="F129" i="1"/>
  <c r="F128" i="1"/>
  <c r="F127" i="1"/>
  <c r="H127" i="1" s="1"/>
  <c r="C126" i="5" s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F31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F57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G108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H139" i="1"/>
  <c r="C138" i="5" s="1"/>
  <c r="D61" i="2" l="1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E114" i="2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D158" i="2"/>
  <c r="F158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G158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C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H54" i="2" s="1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158" i="2"/>
  <c r="C47" i="5"/>
  <c r="C48" i="2"/>
  <c r="G48" i="2"/>
  <c r="C27" i="2"/>
  <c r="G27" i="2"/>
  <c r="C19" i="2"/>
  <c r="G19" i="2"/>
  <c r="H157" i="1"/>
  <c r="F157" i="2" s="1"/>
  <c r="E72" i="2"/>
  <c r="C72" i="2"/>
  <c r="C157" i="5"/>
  <c r="I97" i="1"/>
  <c r="I58" i="1"/>
  <c r="I46" i="1"/>
  <c r="I37" i="1"/>
  <c r="I33" i="1"/>
  <c r="I28" i="1"/>
  <c r="I24" i="1"/>
  <c r="G127" i="2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100" i="5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F115" i="2"/>
  <c r="I80" i="1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F139" i="2"/>
  <c r="E142" i="2"/>
  <c r="G139" i="2"/>
  <c r="C139" i="2"/>
  <c r="E139" i="2"/>
  <c r="D139" i="2"/>
  <c r="H162" i="1"/>
  <c r="E161" i="2"/>
  <c r="F161" i="2"/>
  <c r="C160" i="5"/>
  <c r="D161" i="2"/>
  <c r="G161" i="2"/>
  <c r="C141" i="5" l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H142" i="2" s="1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58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127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133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D157" i="5" s="1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D141" i="5"/>
  <c r="D138" i="5"/>
  <c r="H139" i="2"/>
  <c r="C161" i="5"/>
  <c r="D161" i="5" s="1"/>
  <c r="H161" i="2"/>
  <c r="H163" i="1"/>
  <c r="D163" i="2" s="1"/>
  <c r="D135" i="5" l="1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C244" i="1" l="1"/>
  <c r="C245" i="1"/>
  <c r="C246" i="1"/>
  <c r="H180" i="1"/>
  <c r="D180" i="2" s="1"/>
  <c r="D177" i="5"/>
  <c r="C179" i="2"/>
  <c r="G179" i="2"/>
  <c r="C178" i="5"/>
  <c r="E179" i="2"/>
  <c r="F179" i="2"/>
  <c r="H178" i="2"/>
  <c r="C247" i="1" l="1"/>
  <c r="C249" i="1"/>
  <c r="C248" i="1"/>
  <c r="H181" i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183" i="5" l="1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H186" i="1" l="1"/>
  <c r="C184" i="5"/>
  <c r="E185" i="2"/>
  <c r="G185" i="2"/>
  <c r="F185" i="2"/>
  <c r="C185" i="2"/>
  <c r="H184" i="2"/>
  <c r="D183" i="5"/>
  <c r="H183" i="2"/>
  <c r="D182" i="5"/>
  <c r="G182" i="5"/>
  <c r="E182" i="5"/>
  <c r="F182" i="5"/>
  <c r="H185" i="2" l="1"/>
  <c r="C185" i="5"/>
  <c r="G186" i="2"/>
  <c r="E186" i="2"/>
  <c r="F186" i="2"/>
  <c r="C186" i="2"/>
  <c r="D186" i="2"/>
  <c r="D184" i="5"/>
  <c r="H187" i="1"/>
  <c r="D187" i="2" s="1"/>
  <c r="H186" i="2" l="1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F242" i="1" l="1"/>
  <c r="H205" i="1"/>
  <c r="H203" i="2"/>
  <c r="C203" i="5"/>
  <c r="E204" i="2"/>
  <c r="C204" i="2"/>
  <c r="F204" i="2"/>
  <c r="G204" i="2"/>
  <c r="D202" i="5"/>
  <c r="D204" i="2"/>
  <c r="G242" i="1" l="1"/>
  <c r="H204" i="2"/>
  <c r="C205" i="2"/>
  <c r="F205" i="2"/>
  <c r="C204" i="5"/>
  <c r="E205" i="2"/>
  <c r="G205" i="2"/>
  <c r="D205" i="2"/>
  <c r="D203" i="5"/>
  <c r="E203" i="5"/>
  <c r="H206" i="1"/>
  <c r="D206" i="2" s="1"/>
  <c r="G243" i="1" l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F243" i="1"/>
  <c r="D208" i="2"/>
  <c r="H205" i="2"/>
  <c r="D204" i="5"/>
  <c r="H207" i="1"/>
  <c r="D207" i="2" s="1"/>
  <c r="G206" i="2"/>
  <c r="C206" i="2"/>
  <c r="F206" i="2"/>
  <c r="C205" i="5"/>
  <c r="D205" i="5" s="1"/>
  <c r="E206" i="2"/>
  <c r="F244" i="1" l="1"/>
  <c r="F245" i="1" s="1"/>
  <c r="F246" i="1" s="1"/>
  <c r="F247" i="1" s="1"/>
  <c r="F248" i="1" s="1"/>
  <c r="F249" i="1" s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F253" i="1" l="1"/>
  <c r="F254" i="1" s="1"/>
  <c r="F255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C209" i="5" l="1"/>
  <c r="C210" i="2"/>
  <c r="G210" i="2"/>
  <c r="F210" i="2"/>
  <c r="E210" i="2"/>
  <c r="H209" i="2"/>
  <c r="D211" i="2"/>
  <c r="D208" i="5"/>
  <c r="H210" i="2" l="1"/>
  <c r="C210" i="5"/>
  <c r="C211" i="2"/>
  <c r="F211" i="2"/>
  <c r="G211" i="2"/>
  <c r="E211" i="2"/>
  <c r="D209" i="5"/>
  <c r="E209" i="5"/>
  <c r="H211" i="2" l="1"/>
  <c r="C211" i="5"/>
  <c r="C212" i="2"/>
  <c r="G212" i="2"/>
  <c r="F212" i="2"/>
  <c r="E212" i="2"/>
  <c r="D210" i="5"/>
  <c r="D212" i="2"/>
  <c r="H213" i="1"/>
  <c r="C212" i="5" l="1"/>
  <c r="C213" i="2"/>
  <c r="F213" i="2"/>
  <c r="G213" i="2"/>
  <c r="E213" i="2"/>
  <c r="D213" i="2"/>
  <c r="H212" i="2"/>
  <c r="D211" i="5"/>
  <c r="H213" i="2" l="1"/>
  <c r="C213" i="5"/>
  <c r="C214" i="2"/>
  <c r="G214" i="2"/>
  <c r="F214" i="2"/>
  <c r="E214" i="2"/>
  <c r="D214" i="2"/>
  <c r="D212" i="5"/>
  <c r="F212" i="5"/>
  <c r="E212" i="5"/>
  <c r="C214" i="5" l="1"/>
  <c r="D214" i="5" s="1"/>
  <c r="C215" i="2"/>
  <c r="F215" i="2"/>
  <c r="G215" i="2"/>
  <c r="E215" i="2"/>
  <c r="H214" i="2"/>
  <c r="D215" i="2"/>
  <c r="D213" i="5"/>
  <c r="D216" i="2"/>
  <c r="H215" i="2" l="1"/>
  <c r="C215" i="5"/>
  <c r="C216" i="2"/>
  <c r="G216" i="2"/>
  <c r="F216" i="2"/>
  <c r="E216" i="2"/>
  <c r="D217" i="2"/>
  <c r="E242" i="1" l="1"/>
  <c r="H216" i="2"/>
  <c r="D215" i="5"/>
  <c r="E215" i="5"/>
  <c r="C216" i="5"/>
  <c r="C217" i="2"/>
  <c r="F217" i="2"/>
  <c r="G217" i="2"/>
  <c r="E217" i="2"/>
  <c r="E243" i="1" l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C219" i="5"/>
  <c r="H217" i="2"/>
  <c r="C217" i="5"/>
  <c r="D217" i="5" s="1"/>
  <c r="C218" i="2"/>
  <c r="G218" i="2"/>
  <c r="F218" i="2"/>
  <c r="E218" i="2"/>
  <c r="D218" i="2"/>
  <c r="D216" i="5"/>
  <c r="C220" i="2" l="1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D220" i="5" l="1"/>
  <c r="D219" i="5"/>
  <c r="C221" i="2"/>
  <c r="G221" i="2"/>
  <c r="F221" i="2"/>
  <c r="E221" i="2"/>
  <c r="H220" i="2"/>
  <c r="D221" i="2"/>
  <c r="H218" i="5"/>
  <c r="H219" i="2"/>
  <c r="D218" i="5"/>
  <c r="G218" i="5"/>
  <c r="E218" i="5"/>
  <c r="D222" i="2" l="1"/>
  <c r="C221" i="5"/>
  <c r="C222" i="2"/>
  <c r="F222" i="2"/>
  <c r="G222" i="2"/>
  <c r="E222" i="2"/>
  <c r="H221" i="2"/>
  <c r="C222" i="5"/>
  <c r="H222" i="2" l="1"/>
  <c r="D221" i="5"/>
  <c r="E221" i="5"/>
  <c r="D222" i="5"/>
  <c r="C223" i="2"/>
  <c r="F223" i="2"/>
  <c r="G223" i="2"/>
  <c r="E223" i="2"/>
  <c r="D223" i="2"/>
  <c r="C223" i="5"/>
  <c r="D223" i="5" s="1"/>
  <c r="H223" i="2" l="1"/>
  <c r="C224" i="2"/>
  <c r="F224" i="2"/>
  <c r="G224" i="2"/>
  <c r="E224" i="2"/>
  <c r="D224" i="2"/>
  <c r="C224" i="5"/>
  <c r="D224" i="5" s="1"/>
  <c r="E224" i="5" l="1"/>
  <c r="F224" i="5"/>
  <c r="C225" i="2"/>
  <c r="G225" i="2"/>
  <c r="F225" i="2"/>
  <c r="E225" i="2"/>
  <c r="H224" i="2"/>
  <c r="D225" i="2"/>
  <c r="H225" i="2" l="1"/>
  <c r="D226" i="2"/>
  <c r="C225" i="5"/>
  <c r="C226" i="2"/>
  <c r="F226" i="2"/>
  <c r="G226" i="2"/>
  <c r="E226" i="2"/>
  <c r="C226" i="5"/>
  <c r="D226" i="5" l="1"/>
  <c r="D225" i="5"/>
  <c r="H226" i="2"/>
  <c r="C227" i="2"/>
  <c r="G227" i="2"/>
  <c r="F227" i="2"/>
  <c r="E227" i="2"/>
  <c r="D227" i="2"/>
  <c r="D228" i="2" l="1"/>
  <c r="C227" i="5"/>
  <c r="C228" i="2"/>
  <c r="G228" i="2"/>
  <c r="F228" i="2"/>
  <c r="E228" i="2"/>
  <c r="H227" i="2"/>
  <c r="C228" i="5"/>
  <c r="H228" i="2" l="1"/>
  <c r="D227" i="5"/>
  <c r="E227" i="5"/>
  <c r="D228" i="5"/>
  <c r="C229" i="2"/>
  <c r="F229" i="2"/>
  <c r="G229" i="2"/>
  <c r="E229" i="2"/>
  <c r="D229" i="2"/>
  <c r="C229" i="5"/>
  <c r="D229" i="5" s="1"/>
  <c r="C230" i="2" l="1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D242" i="1"/>
  <c r="H240" i="2" l="1"/>
  <c r="D239" i="5"/>
  <c r="E239" i="5"/>
  <c r="D243" i="1"/>
  <c r="D244" i="1" s="1"/>
  <c r="D245" i="1" s="1"/>
  <c r="H242" i="1"/>
  <c r="C240" i="5"/>
  <c r="C241" i="2"/>
  <c r="G241" i="2"/>
  <c r="F241" i="2"/>
  <c r="E241" i="2"/>
  <c r="D241" i="2"/>
  <c r="D246" i="1" l="1"/>
  <c r="H245" i="1"/>
  <c r="H241" i="2"/>
  <c r="C241" i="5"/>
  <c r="C242" i="2"/>
  <c r="G242" i="2"/>
  <c r="F242" i="2"/>
  <c r="E242" i="2"/>
  <c r="H243" i="1"/>
  <c r="D243" i="2" s="1"/>
  <c r="D242" i="2"/>
  <c r="D240" i="5"/>
  <c r="F245" i="2" l="1"/>
  <c r="C244" i="5"/>
  <c r="E245" i="2"/>
  <c r="D245" i="2"/>
  <c r="G245" i="2"/>
  <c r="C245" i="2"/>
  <c r="D247" i="1"/>
  <c r="D248" i="1" s="1"/>
  <c r="H246" i="1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7" i="1"/>
  <c r="H244" i="1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5" i="1" s="1"/>
  <c r="H254" i="1"/>
  <c r="D252" i="5" l="1"/>
  <c r="D254" i="2"/>
  <c r="C253" i="5"/>
  <c r="G254" i="2"/>
  <c r="E254" i="2"/>
  <c r="F254" i="2"/>
  <c r="C254" i="2"/>
  <c r="G255" i="2"/>
  <c r="F255" i="2"/>
  <c r="C254" i="5"/>
  <c r="D255" i="2"/>
  <c r="E255" i="2"/>
  <c r="C255" i="2"/>
  <c r="H253" i="2"/>
  <c r="F254" i="5" l="1"/>
  <c r="H255" i="2"/>
  <c r="D254" i="5"/>
  <c r="D253" i="5"/>
  <c r="H254" i="5"/>
  <c r="G254" i="5"/>
  <c r="E254" i="5"/>
  <c r="H25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<sst xmlns="http://schemas.openxmlformats.org/spreadsheetml/2006/main" count="949" uniqueCount="82">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</sst>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196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166" fontId="2" fillId="3" borderId="4" xfId="0" applyNumberFormat="1" applyFont="1" applyFill="1" applyBorder="1"/>
    <xf numFmtId="167" fontId="2" fillId="3" borderId="4" xfId="0" applyNumberFormat="1" applyFont="1" applyFill="1" applyBorder="1"/>
    <xf numFmtId="0" fontId="29" fillId="0" borderId="0" xfId="0" applyFont="1"/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55" totalsRowShown="0" headerRowDxfId="14">
  <autoFilter ref="A3:J255" xr:uid="{00000000-0009-0000-0100-000006000000}">
    <filterColumn colId="0">
      <filters>
        <filter val="2022"/>
        <filter val="2023"/>
        <filter val="2024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55" totalsRowShown="0" headerRowDxfId="11">
  <autoFilter ref="A3:H255" xr:uid="{00000000-0009-0000-0100-000007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54" totalsRowShown="0" headerRowDxfId="10" dataDxfId="9" tableBorderDxfId="8">
  <autoFilter ref="A2:H254" xr:uid="{00000000-0009-0000-0100-000014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61"/>
  <sheetViews>
    <sheetView tabSelected="1" view="pageBreakPreview" zoomScaleNormal="100" zoomScaleSheetLayoutView="100" workbookViewId="0">
      <pane xSplit="2" ySplit="183" topLeftCell="C225" activePane="bottomRight" state="frozen"/>
      <selection pane="topRight" activeCell="C1" sqref="C1"/>
      <selection pane="bottomLeft" activeCell="A184" sqref="A184"/>
      <selection pane="bottomRight" activeCell="G257" sqref="G257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69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3</v>
      </c>
      <c r="D3" s="140" t="s">
        <v>74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70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5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5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5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5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5"/>
    </row>
    <row r="237" spans="1:12" ht="15.75" thickBot="1" x14ac:dyDescent="0.25">
      <c r="A237" s="13">
        <f t="shared" si="61"/>
        <v>2024</v>
      </c>
      <c r="B237" s="14" t="s">
        <v>12</v>
      </c>
      <c r="C237" s="121">
        <f t="shared" si="64"/>
        <v>156.36348000000001</v>
      </c>
      <c r="D237" s="121">
        <v>127.9</v>
      </c>
      <c r="E237" s="173">
        <f>131/99.8*118.5</f>
        <v>155.54609218436875</v>
      </c>
      <c r="F237" s="156">
        <f>+F$173*(122.7/103.6)</f>
        <v>124.39055483709409</v>
      </c>
      <c r="G237" s="122">
        <v>3.43</v>
      </c>
      <c r="H237" s="103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119">
        <f t="shared" ref="C240:C241" si="69">156.1*1.0101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70">100+((C240-$C$40)/$C$40*100*$C$2)+((D240-$D$40)/$D$40*100*$D$2)+((E240-$E$40)/$E$40*100*$E$2)+((F240-$F$40)/$F$40*100*$F$2)+((G240-$G$40)/$G$40*100*$G$2)</f>
        <v>137.89434838882426</v>
      </c>
    </row>
    <row r="241" spans="1:13" ht="15" x14ac:dyDescent="0.2">
      <c r="A241" s="11">
        <f t="shared" si="61"/>
        <v>2024</v>
      </c>
      <c r="B241" t="s">
        <v>15</v>
      </c>
      <c r="C241" s="116">
        <f>158.9*1.0101</f>
        <v>160.50489000000002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1">100+((C241-$C$40)/$C$40*100*$C$2)+((D241-$D$40)/$D$40*100*$D$2)+((E241-$E$40)/$E$40*100*$E$2)+((F241-$F$40)/$F$40*100*$F$2)+((G241-$G$40)/$G$40*100*$G$2)</f>
        <v>141.19895994311696</v>
      </c>
    </row>
    <row r="242" spans="1:13" ht="15" x14ac:dyDescent="0.2">
      <c r="A242" s="11">
        <f t="shared" si="61"/>
        <v>2024</v>
      </c>
      <c r="B242" t="s">
        <v>16</v>
      </c>
      <c r="C242" s="116">
        <f t="shared" ref="C242:C243" si="72">158.9*1.0101</f>
        <v>160.50489000000002</v>
      </c>
      <c r="D242" s="130">
        <f t="shared" ref="D241:D255" si="73">D241</f>
        <v>153.4</v>
      </c>
      <c r="E242" s="130">
        <f t="shared" ref="E241:E243" si="74">E241*(1+(((SUM(E$220:E$231)-SUM(E$208:E$219))/SUM(E$208:E$219))/12))</f>
        <v>157.20168522168839</v>
      </c>
      <c r="F242" s="130">
        <f>F241*(1+(((SUM(F$220:F$231)-SUM(F$208:F$219))/SUM(F$208:F$219))/12))</f>
        <v>125.99083599595068</v>
      </c>
      <c r="G242" s="72">
        <f t="shared" ref="G241:G255" si="75">+G241</f>
        <v>3.05</v>
      </c>
      <c r="H242" s="179">
        <f t="shared" ref="H241:H243" si="76">100+((C242-$C$40)/$C$40*100*$C$2)+((D242-$D$40)/$D$40*100*$D$2)+((E242-$E$40)/$E$40*100*$E$2)+((F242-$F$40)/$F$40*100*$F$2)+((G242-$G$40)/$G$40*100*$G$2)</f>
        <v>141.31698373672333</v>
      </c>
    </row>
    <row r="243" spans="1:13" ht="15.75" thickBot="1" x14ac:dyDescent="0.25">
      <c r="A243" s="31">
        <f t="shared" si="61"/>
        <v>2024</v>
      </c>
      <c r="B243" s="32" t="s">
        <v>17</v>
      </c>
      <c r="C243" s="121">
        <f t="shared" si="72"/>
        <v>160.50489000000002</v>
      </c>
      <c r="D243" s="182">
        <f t="shared" si="73"/>
        <v>153.4</v>
      </c>
      <c r="E243" s="182">
        <f t="shared" si="74"/>
        <v>157.80951924947513</v>
      </c>
      <c r="F243" s="182">
        <f t="shared" ref="F241:F243" si="77">F242*(1+(((SUM(F$220:F$231)-SUM(F$208:F$219))/SUM(F$208:F$219))/12))</f>
        <v>126.68249328688482</v>
      </c>
      <c r="G243" s="183">
        <f t="shared" si="75"/>
        <v>3.05</v>
      </c>
      <c r="H243" s="184">
        <f t="shared" si="76"/>
        <v>141.43557886807912</v>
      </c>
    </row>
    <row r="244" spans="1:13" ht="15" x14ac:dyDescent="0.2">
      <c r="A244" s="2">
        <v>2025</v>
      </c>
      <c r="B244" s="144" t="s">
        <v>7</v>
      </c>
      <c r="C244" s="130">
        <f>C241*(1+(((SUM(C$232:C$243)-SUM(C$220:C$231))/SUM(C$220:C$231))/4))</f>
        <v>162.06312497375001</v>
      </c>
      <c r="D244" s="130">
        <f t="shared" si="73"/>
        <v>153.4</v>
      </c>
      <c r="E244" s="130">
        <f>E243*(1+(((SUM(E$232:E$243)-SUM(E$220:E$231))/SUM(E$220:E$231))/12))</f>
        <v>157.97973670749187</v>
      </c>
      <c r="F244" s="130">
        <f>F243*(1+(((SUM(F$232:F$243)-SUM(F$220:F$231))/SUM(F$220:F$231))/12))</f>
        <v>126.70853005927999</v>
      </c>
      <c r="G244" s="72">
        <f>+G243</f>
        <v>3.05</v>
      </c>
      <c r="H244" s="179">
        <f>100+((C244-$C$40)/$C$40*100*$C$2)+((D244-$D$40)/$D$40*100*$D$2)+((E244-$E$40)/$E$40*100*$E$2)+((F244-$F$40)/$F$40*100*$F$2)+((G244-$G$40)/$G$40*100*$G$2)</f>
        <v>142.42721441221229</v>
      </c>
    </row>
    <row r="245" spans="1:13" ht="15" x14ac:dyDescent="0.2">
      <c r="A245" s="11">
        <v>2024</v>
      </c>
      <c r="B245" s="144" t="s">
        <v>8</v>
      </c>
      <c r="C245" s="130">
        <f t="shared" ref="C245:C255" si="78">C242*(1+(((SUM(C$232:C$243)-SUM(C$220:C$231))/SUM(C$220:C$231))/4))</f>
        <v>162.06312497375001</v>
      </c>
      <c r="D245" s="130">
        <f t="shared" si="73"/>
        <v>153.4</v>
      </c>
      <c r="E245" s="130">
        <f t="shared" ref="E245:E255" si="79">E244*(1+(((SUM(E$232:E$243)-SUM(E$220:E$231))/SUM(E$220:E$231))/12))</f>
        <v>158.15013776649255</v>
      </c>
      <c r="F245" s="130">
        <f t="shared" ref="F245:F255" si="80">F244*(1+(((SUM(F$232:F$243)-SUM(F$220:F$231))/SUM(F$220:F$231))/12))</f>
        <v>126.73457218295535</v>
      </c>
      <c r="G245" s="72">
        <f t="shared" si="75"/>
        <v>3.05</v>
      </c>
      <c r="H245" s="179">
        <f t="shared" ref="H245:H254" si="81">100+((C245-$C$40)/$C$40*100*$C$2)+((D245-$D$40)/$D$40*100*$D$2)+((E245-$E$40)/$E$40*100*$E$2)+((F245-$F$40)/$F$40*100*$F$2)+((G245-$G$40)/$G$40*100*$G$2)</f>
        <v>142.4431744068896</v>
      </c>
    </row>
    <row r="246" spans="1:13" ht="15" x14ac:dyDescent="0.2">
      <c r="A246" s="13">
        <v>2024</v>
      </c>
      <c r="B246" s="175" t="s">
        <v>9</v>
      </c>
      <c r="C246" s="131">
        <f t="shared" si="78"/>
        <v>162.06312497375001</v>
      </c>
      <c r="D246" s="131">
        <f t="shared" si="73"/>
        <v>153.4</v>
      </c>
      <c r="E246" s="131">
        <f t="shared" si="79"/>
        <v>158.32072262451402</v>
      </c>
      <c r="F246" s="131">
        <f t="shared" si="80"/>
        <v>126.76061965901073</v>
      </c>
      <c r="G246" s="73">
        <f t="shared" si="75"/>
        <v>3.05</v>
      </c>
      <c r="H246" s="180">
        <f t="shared" si="81"/>
        <v>142.45914927479203</v>
      </c>
    </row>
    <row r="247" spans="1:13" ht="15" x14ac:dyDescent="0.2">
      <c r="A247" s="18">
        <v>2024</v>
      </c>
      <c r="B247" s="185" t="s">
        <v>10</v>
      </c>
      <c r="C247" s="130">
        <f t="shared" si="78"/>
        <v>163.63648781203682</v>
      </c>
      <c r="D247" s="132">
        <f t="shared" si="73"/>
        <v>153.4</v>
      </c>
      <c r="E247" s="130">
        <f t="shared" si="79"/>
        <v>158.49149147980665</v>
      </c>
      <c r="F247" s="130">
        <f t="shared" si="80"/>
        <v>126.7866724885462</v>
      </c>
      <c r="G247" s="129">
        <f t="shared" si="75"/>
        <v>3.05</v>
      </c>
      <c r="H247" s="179">
        <f t="shared" si="81"/>
        <v>143.46030176631979</v>
      </c>
    </row>
    <row r="248" spans="1:13" ht="15" x14ac:dyDescent="0.2">
      <c r="A248" s="11">
        <v>2024</v>
      </c>
      <c r="B248" s="144" t="s">
        <v>11</v>
      </c>
      <c r="C248" s="130">
        <f t="shared" si="78"/>
        <v>163.63648781203682</v>
      </c>
      <c r="D248" s="130">
        <f t="shared" si="73"/>
        <v>153.4</v>
      </c>
      <c r="E248" s="130">
        <f t="shared" si="79"/>
        <v>158.66244453083473</v>
      </c>
      <c r="F248" s="130">
        <f t="shared" si="80"/>
        <v>126.81273067266206</v>
      </c>
      <c r="G248" s="72">
        <f t="shared" si="75"/>
        <v>3.05</v>
      </c>
      <c r="H248" s="179">
        <f t="shared" si="81"/>
        <v>143.47630642737323</v>
      </c>
    </row>
    <row r="249" spans="1:13" ht="15" x14ac:dyDescent="0.2">
      <c r="A249" s="13">
        <v>2024</v>
      </c>
      <c r="B249" s="175" t="s">
        <v>12</v>
      </c>
      <c r="C249" s="131">
        <f t="shared" si="78"/>
        <v>163.63648781203682</v>
      </c>
      <c r="D249" s="131">
        <f t="shared" si="73"/>
        <v>153.4</v>
      </c>
      <c r="E249" s="131">
        <f t="shared" si="79"/>
        <v>158.83358197627658</v>
      </c>
      <c r="F249" s="131">
        <f t="shared" si="80"/>
        <v>126.83879421245881</v>
      </c>
      <c r="G249" s="73">
        <f t="shared" si="75"/>
        <v>3.05</v>
      </c>
      <c r="H249" s="180">
        <f t="shared" si="81"/>
        <v>143.49232600838596</v>
      </c>
    </row>
    <row r="250" spans="1:13" ht="15" x14ac:dyDescent="0.2">
      <c r="A250" s="18">
        <v>2024</v>
      </c>
      <c r="B250" s="185" t="s">
        <v>30</v>
      </c>
      <c r="C250" s="130">
        <f t="shared" si="78"/>
        <v>165.225125381212</v>
      </c>
      <c r="D250" s="130">
        <f t="shared" si="73"/>
        <v>153.4</v>
      </c>
      <c r="E250" s="130">
        <f t="shared" si="79"/>
        <v>159.00490401502478</v>
      </c>
      <c r="F250" s="130">
        <f t="shared" si="80"/>
        <v>126.86486310903719</v>
      </c>
      <c r="G250" s="72">
        <f t="shared" si="75"/>
        <v>3.05</v>
      </c>
      <c r="H250" s="179">
        <f t="shared" si="81"/>
        <v>144.50308754802577</v>
      </c>
    </row>
    <row r="251" spans="1:13" ht="15" x14ac:dyDescent="0.2">
      <c r="A251" s="11">
        <v>2024</v>
      </c>
      <c r="B251" s="144" t="s">
        <v>13</v>
      </c>
      <c r="C251" s="130">
        <f t="shared" si="78"/>
        <v>165.225125381212</v>
      </c>
      <c r="D251" s="130">
        <f t="shared" si="73"/>
        <v>153.4</v>
      </c>
      <c r="E251" s="130">
        <f t="shared" si="79"/>
        <v>159.17641084618649</v>
      </c>
      <c r="F251" s="130">
        <f t="shared" si="80"/>
        <v>126.89093736349817</v>
      </c>
      <c r="G251" s="72">
        <f t="shared" si="75"/>
        <v>3.05</v>
      </c>
      <c r="H251" s="179">
        <f t="shared" si="81"/>
        <v>144.51913701580833</v>
      </c>
    </row>
    <row r="252" spans="1:13" ht="15" x14ac:dyDescent="0.2">
      <c r="A252" s="13">
        <v>2024</v>
      </c>
      <c r="B252" s="175" t="s">
        <v>14</v>
      </c>
      <c r="C252" s="131">
        <f t="shared" si="78"/>
        <v>165.225125381212</v>
      </c>
      <c r="D252" s="131">
        <f t="shared" si="73"/>
        <v>153.4</v>
      </c>
      <c r="E252" s="131">
        <f t="shared" si="79"/>
        <v>159.34810266908363</v>
      </c>
      <c r="F252" s="131">
        <f t="shared" si="80"/>
        <v>126.91701697694295</v>
      </c>
      <c r="G252" s="73">
        <f t="shared" si="75"/>
        <v>3.05</v>
      </c>
      <c r="H252" s="180">
        <f t="shared" si="81"/>
        <v>144.5352014504349</v>
      </c>
    </row>
    <row r="253" spans="1:13" ht="15" x14ac:dyDescent="0.2">
      <c r="A253" s="11">
        <v>2024</v>
      </c>
      <c r="B253" s="144" t="s">
        <v>15</v>
      </c>
      <c r="C253" s="130">
        <f t="shared" si="78"/>
        <v>166.82918597345457</v>
      </c>
      <c r="D253" s="130">
        <f t="shared" si="73"/>
        <v>153.4</v>
      </c>
      <c r="E253" s="130">
        <f t="shared" si="79"/>
        <v>159.5199796832531</v>
      </c>
      <c r="F253" s="130">
        <f>F252*(1+(((SUM(F$232:F$243)-SUM(F$220:F$231))/SUM(F$220:F$231))/12))</f>
        <v>126.94310195047294</v>
      </c>
      <c r="G253" s="72">
        <f t="shared" si="75"/>
        <v>3.05</v>
      </c>
      <c r="H253" s="179">
        <f t="shared" si="81"/>
        <v>145.55566503213899</v>
      </c>
    </row>
    <row r="254" spans="1:13" ht="15" x14ac:dyDescent="0.2">
      <c r="A254" s="11">
        <v>2024</v>
      </c>
      <c r="B254" s="144" t="s">
        <v>16</v>
      </c>
      <c r="C254" s="130">
        <f t="shared" si="78"/>
        <v>166.82918597345457</v>
      </c>
      <c r="D254" s="130">
        <f t="shared" si="73"/>
        <v>153.4</v>
      </c>
      <c r="E254" s="130">
        <f t="shared" si="79"/>
        <v>159.69204208844704</v>
      </c>
      <c r="F254" s="130">
        <f t="shared" si="80"/>
        <v>126.96919228518979</v>
      </c>
      <c r="G254" s="72">
        <f t="shared" si="75"/>
        <v>3.05</v>
      </c>
      <c r="H254" s="179">
        <f t="shared" si="81"/>
        <v>145.57175944745563</v>
      </c>
    </row>
    <row r="255" spans="1:13" ht="15.75" thickBot="1" x14ac:dyDescent="0.25">
      <c r="A255" s="31">
        <v>2024</v>
      </c>
      <c r="B255" s="186" t="s">
        <v>17</v>
      </c>
      <c r="C255" s="182">
        <f t="shared" si="78"/>
        <v>166.82918597345457</v>
      </c>
      <c r="D255" s="182">
        <f t="shared" si="73"/>
        <v>153.4</v>
      </c>
      <c r="E255" s="182">
        <f t="shared" si="79"/>
        <v>159.86429008463301</v>
      </c>
      <c r="F255" s="182">
        <f t="shared" si="80"/>
        <v>126.99528798219538</v>
      </c>
      <c r="G255" s="183">
        <f t="shared" si="75"/>
        <v>3.05</v>
      </c>
      <c r="H255" s="184">
        <f>100+((C255-$C$40)/$C$40*100*$C$2)+((D255-$D$40)/$D$40*100*$D$2)+((E255-$E$40)/$E$40*100*$E$2)+((F255-$F$40)/$F$40*100*$F$2)+((G255-$G$40)/$G$40*100*$G$2)</f>
        <v>145.58786887665195</v>
      </c>
    </row>
    <row r="256" spans="1:13" x14ac:dyDescent="0.2">
      <c r="A256" s="167" t="s">
        <v>42</v>
      </c>
      <c r="B256" s="167"/>
      <c r="C256" s="167"/>
      <c r="D256" s="167"/>
      <c r="E256" s="167"/>
      <c r="F256" s="167"/>
      <c r="G256" s="167"/>
      <c r="H256" s="168"/>
      <c r="I256" s="167"/>
      <c r="J256" s="167"/>
      <c r="M256" s="144"/>
    </row>
    <row r="257" spans="1:11" x14ac:dyDescent="0.2">
      <c r="A257" s="167" t="s">
        <v>43</v>
      </c>
      <c r="B257" s="167"/>
      <c r="C257" s="167"/>
      <c r="D257" s="167"/>
      <c r="E257" s="167"/>
      <c r="F257" s="167"/>
      <c r="G257" s="167"/>
      <c r="H257" s="168"/>
      <c r="I257" s="167"/>
      <c r="J257" s="167"/>
    </row>
    <row r="258" spans="1:11" x14ac:dyDescent="0.2">
      <c r="A258" s="167" t="s">
        <v>45</v>
      </c>
      <c r="B258" s="167"/>
      <c r="C258" s="167"/>
      <c r="D258" s="167"/>
      <c r="E258" s="167"/>
      <c r="F258" s="167"/>
      <c r="G258" s="167"/>
      <c r="H258" s="168"/>
      <c r="I258" s="167"/>
      <c r="J258" s="167"/>
    </row>
    <row r="259" spans="1:11" x14ac:dyDescent="0.2">
      <c r="A259" s="169" t="s">
        <v>77</v>
      </c>
      <c r="B259" s="169" t="s">
        <v>67</v>
      </c>
      <c r="C259" s="169"/>
      <c r="D259" s="169"/>
      <c r="E259" s="169"/>
      <c r="F259" s="169"/>
      <c r="G259" s="169"/>
      <c r="H259" s="170"/>
      <c r="I259" s="169"/>
      <c r="J259" s="169"/>
    </row>
    <row r="260" spans="1:11" x14ac:dyDescent="0.2">
      <c r="A260" s="169" t="s">
        <v>78</v>
      </c>
      <c r="B260" s="169" t="s">
        <v>79</v>
      </c>
      <c r="C260" s="169"/>
      <c r="D260" s="169"/>
      <c r="E260" s="169"/>
      <c r="F260" s="169"/>
      <c r="G260" s="169"/>
      <c r="H260" s="170"/>
      <c r="I260" s="169"/>
      <c r="J260" s="169"/>
    </row>
    <row r="261" spans="1:11" x14ac:dyDescent="0.2">
      <c r="A261" s="164" t="s">
        <v>71</v>
      </c>
      <c r="B261" s="165" t="s">
        <v>73</v>
      </c>
      <c r="C261" s="165"/>
      <c r="D261" s="165"/>
      <c r="E261" s="165"/>
      <c r="F261" s="165"/>
      <c r="G261" s="165"/>
      <c r="H261" s="165"/>
      <c r="I261" s="165"/>
      <c r="J261" s="165"/>
      <c r="K261" s="166"/>
    </row>
  </sheetData>
  <phoneticPr fontId="5" type="noConversion"/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55"/>
  <sheetViews>
    <sheetView topLeftCell="A219" workbookViewId="0">
      <selection activeCell="C241" sqref="C241:H241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74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ht="13.5" thickBot="1" x14ac:dyDescent="0.25">
      <c r="A225" s="31">
        <f t="shared" si="32"/>
        <v>2023</v>
      </c>
      <c r="B225" s="32" t="s">
        <v>12</v>
      </c>
      <c r="C225" s="65">
        <f>(Indeks!C225/Indeks!$C$40*Indeks!$C$2)/Indeks!H225*100</f>
        <v>0.65466448187121418</v>
      </c>
      <c r="D225" s="65">
        <f>(Indeks!D225/Indeks!$D$40*Indeks!$D$2)/Indeks!H225*100</f>
        <v>0.13896701298739111</v>
      </c>
      <c r="E225" s="65">
        <f>(Indeks!E225/Indeks!$E$40*Indeks!$E$2)/Indeks!H225*100</f>
        <v>8.333612923667702E-2</v>
      </c>
      <c r="F225" s="65">
        <f>(Indeks!F225/Indeks!$F$40*Indeks!$F$2)/Indeks!H225*100</f>
        <v>8.8972019243345704E-2</v>
      </c>
      <c r="G225" s="65">
        <f>(Indeks!G225/Indeks!$G$40*Indeks!$G$2)/Indeks!H225*100</f>
        <v>3.406035666137229E-2</v>
      </c>
      <c r="H225" s="65">
        <f t="shared" si="31"/>
        <v>1.0000000000000002</v>
      </c>
    </row>
    <row r="226" spans="1:8" x14ac:dyDescent="0.2">
      <c r="A226" s="18">
        <f t="shared" si="32"/>
        <v>2023</v>
      </c>
      <c r="B226" s="23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ht="13.5" thickBot="1" x14ac:dyDescent="0.25">
      <c r="A237" s="13">
        <f t="shared" si="34"/>
        <v>2024</v>
      </c>
      <c r="B237" s="14" t="s">
        <v>12</v>
      </c>
      <c r="C237" s="65">
        <f>(Indeks!C237/Indeks!$C$40*Indeks!$C$2)/Indeks!H237*100</f>
        <v>0.71392198308634225</v>
      </c>
      <c r="D237" s="65">
        <f>(Indeks!D237/Indeks!$D$40*Indeks!$D$2)/Indeks!H237*100</f>
        <v>6.7581495523696369E-2</v>
      </c>
      <c r="E237" s="65">
        <f>(Indeks!E237/Indeks!$E$40*Indeks!$E$2)/Indeks!H237*100</f>
        <v>8.8380401460803601E-2</v>
      </c>
      <c r="F237" s="65">
        <f>(Indeks!F237/Indeks!$F$40*Indeks!$F$2)/Indeks!H237*100</f>
        <v>9.3412396724560268E-2</v>
      </c>
      <c r="G237" s="65">
        <f>(Indeks!G237/Indeks!$G$40*Indeks!$G$2)/Indeks!H237*100</f>
        <v>3.6703723204597589E-2</v>
      </c>
      <c r="H237" s="65">
        <f t="shared" si="33"/>
        <v>1.0000000000000002</v>
      </c>
    </row>
    <row r="238" spans="1:8" x14ac:dyDescent="0.2">
      <c r="A238" s="18">
        <f t="shared" si="34"/>
        <v>2024</v>
      </c>
      <c r="B238" s="23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0.7117637374099719</v>
      </c>
      <c r="D241" s="62">
        <f>(Indeks!D241/Indeks!$D$40*Indeks!$D$2)/Indeks!H241*100</f>
        <v>7.872538178371602E-2</v>
      </c>
      <c r="E241" s="62">
        <f>(Indeks!E241/Indeks!$E$40*Indeks!$E$2)/Indeks!H241*100</f>
        <v>8.6419196786028052E-2</v>
      </c>
      <c r="F241" s="62">
        <f>(Indeks!F241/Indeks!$F$40*Indeks!$F$2)/Indeks!H241*100</f>
        <v>9.1392505873871974E-2</v>
      </c>
      <c r="G241" s="62">
        <f>(Indeks!G241/Indeks!$G$40*Indeks!$G$2)/Indeks!H241*100</f>
        <v>3.169917814641194E-2</v>
      </c>
      <c r="H241" s="62">
        <f t="shared" si="33"/>
        <v>0.99999999999999989</v>
      </c>
    </row>
    <row r="242" spans="1:8" x14ac:dyDescent="0.2">
      <c r="A242" s="11">
        <f t="shared" si="34"/>
        <v>2024</v>
      </c>
      <c r="B242" t="s">
        <v>16</v>
      </c>
      <c r="C242" s="78">
        <f>(Indeks!C242/Indeks!$C$40*Indeks!$C$2)/Indeks!H242*100</f>
        <v>0.71116929324466849</v>
      </c>
      <c r="D242" s="78">
        <f>(Indeks!D242/Indeks!$D$40*Indeks!$D$2)/Indeks!H242*100</f>
        <v>7.8659632657421805E-2</v>
      </c>
      <c r="E242" s="78">
        <f>(Indeks!E242/Indeks!$E$40*Indeks!$E$2)/Indeks!H242*100</f>
        <v>8.6680890303655389E-2</v>
      </c>
      <c r="F242" s="78">
        <f>(Indeks!F242/Indeks!$F$40*Indeks!$F$2)/Indeks!H242*100</f>
        <v>9.1817479870261579E-2</v>
      </c>
      <c r="G242" s="78">
        <f>(Indeks!G242/Indeks!$G$40*Indeks!$G$2)/Indeks!H242*100</f>
        <v>3.1672703923992837E-2</v>
      </c>
      <c r="H242" s="78">
        <f t="shared" si="33"/>
        <v>1</v>
      </c>
    </row>
    <row r="243" spans="1:8" ht="13.5" thickBot="1" x14ac:dyDescent="0.25">
      <c r="A243" s="31">
        <f t="shared" si="34"/>
        <v>2024</v>
      </c>
      <c r="B243" s="32" t="s">
        <v>17</v>
      </c>
      <c r="C243" s="189">
        <f>(Indeks!C243/Indeks!$C$40*Indeks!$C$2)/Indeks!H243*100</f>
        <v>0.71057297076044246</v>
      </c>
      <c r="D243" s="189">
        <f>(Indeks!D243/Indeks!$D$40*Indeks!$D$2)/Indeks!H243*100</f>
        <v>7.8593675777674399E-2</v>
      </c>
      <c r="E243" s="189">
        <f>(Indeks!E243/Indeks!$E$40*Indeks!$E$2)/Indeks!H243*100</f>
        <v>8.6943085708814927E-2</v>
      </c>
      <c r="F243" s="189">
        <f>(Indeks!F243/Indeks!$F$40*Indeks!$F$2)/Indeks!H243*100</f>
        <v>9.2244121704486426E-2</v>
      </c>
      <c r="G243" s="189">
        <f>(Indeks!G243/Indeks!$G$40*Indeks!$G$2)/Indeks!H243*100</f>
        <v>3.1646146048581854E-2</v>
      </c>
      <c r="H243" s="189">
        <f t="shared" si="33"/>
        <v>1.0000000000000002</v>
      </c>
    </row>
    <row r="244" spans="1:8" x14ac:dyDescent="0.2">
      <c r="A244" s="2">
        <v>2025</v>
      </c>
      <c r="B244" t="s">
        <v>7</v>
      </c>
      <c r="C244" s="78">
        <f>(Indeks!C244/Indeks!$C$40*Indeks!$C$2)/Indeks!H244*100</f>
        <v>0.71247612525060489</v>
      </c>
      <c r="D244" s="78">
        <f>(Indeks!D244/Indeks!$D$40*Indeks!$D$2)/Indeks!H244*100</f>
        <v>7.8046475000302901E-2</v>
      </c>
      <c r="E244" s="78">
        <f>(Indeks!E244/Indeks!$E$40*Indeks!$E$2)/Indeks!H244*100</f>
        <v>8.6430879131025221E-2</v>
      </c>
      <c r="F244" s="78">
        <f>(Indeks!F244/Indeks!$F$40*Indeks!$F$2)/Indeks!H244*100</f>
        <v>9.1620707764837925E-2</v>
      </c>
      <c r="G244" s="78">
        <f>(Indeks!G244/Indeks!$G$40*Indeks!$G$2)/Indeks!H244*100</f>
        <v>3.1425812853229311E-2</v>
      </c>
      <c r="H244" s="78">
        <f t="shared" ref="H244:H255" si="35">SUM(C244:G244)</f>
        <v>1.0000000000000002</v>
      </c>
    </row>
    <row r="245" spans="1:8" x14ac:dyDescent="0.2">
      <c r="A245" s="11">
        <f>A244</f>
        <v>2025</v>
      </c>
      <c r="B245" t="s">
        <v>8</v>
      </c>
      <c r="C245" s="78">
        <f>(Indeks!C245/Indeks!$C$40*Indeks!$C$2)/Indeks!H245*100</f>
        <v>0.71239629611723954</v>
      </c>
      <c r="D245" s="78">
        <f>(Indeks!D245/Indeks!$D$40*Indeks!$D$2)/Indeks!H245*100</f>
        <v>7.8037730310845002E-2</v>
      </c>
      <c r="E245" s="78">
        <f>(Indeks!E245/Indeks!$E$40*Indeks!$E$2)/Indeks!H245*100</f>
        <v>8.6514411166000657E-2</v>
      </c>
      <c r="F245" s="78">
        <f>(Indeks!F245/Indeks!$F$40*Indeks!$F$2)/Indeks!H245*100</f>
        <v>9.1629270646679556E-2</v>
      </c>
      <c r="G245" s="78">
        <f>(Indeks!G245/Indeks!$G$40*Indeks!$G$2)/Indeks!H245*100</f>
        <v>3.1422291759235478E-2</v>
      </c>
      <c r="H245" s="78">
        <f t="shared" si="35"/>
        <v>1.0000000000000002</v>
      </c>
    </row>
    <row r="246" spans="1:8" x14ac:dyDescent="0.2">
      <c r="A246" s="13">
        <f t="shared" ref="A246:A255" si="36">A245</f>
        <v>2025</v>
      </c>
      <c r="B246" s="14" t="s">
        <v>9</v>
      </c>
      <c r="C246" s="78">
        <f>(Indeks!C246/Indeks!$C$40*Indeks!$C$2)/Indeks!H246*100</f>
        <v>0.71231641050243277</v>
      </c>
      <c r="D246" s="78">
        <f>(Indeks!D246/Indeks!$D$40*Indeks!$D$2)/Indeks!H246*100</f>
        <v>7.8028979434264109E-2</v>
      </c>
      <c r="E246" s="78">
        <f>(Indeks!E246/Indeks!$E$40*Indeks!$E$2)/Indeks!H246*100</f>
        <v>8.6598015977412734E-2</v>
      </c>
      <c r="F246" s="78">
        <f>(Indeks!F246/Indeks!$F$40*Indeks!$F$2)/Indeks!H246*100</f>
        <v>9.1637825911925527E-2</v>
      </c>
      <c r="G246" s="78">
        <f>(Indeks!G246/Indeks!$G$40*Indeks!$G$2)/Indeks!H246*100</f>
        <v>3.1418768173964884E-2</v>
      </c>
      <c r="H246" s="78">
        <f t="shared" si="35"/>
        <v>1</v>
      </c>
    </row>
    <row r="247" spans="1:8" x14ac:dyDescent="0.2">
      <c r="A247" s="18">
        <f t="shared" si="36"/>
        <v>2025</v>
      </c>
      <c r="B247" s="19" t="s">
        <v>10</v>
      </c>
      <c r="C247" s="80">
        <f>(Indeks!C247/Indeks!$C$40*Indeks!$C$2)/Indeks!H247*100</f>
        <v>0.71421258235178087</v>
      </c>
      <c r="D247" s="80">
        <f>(Indeks!D247/Indeks!$D$40*Indeks!$D$2)/Indeks!H247*100</f>
        <v>7.7484446164710355E-2</v>
      </c>
      <c r="E247" s="80">
        <f>(Indeks!E247/Indeks!$E$40*Indeks!$E$2)/Indeks!H247*100</f>
        <v>8.6086437829975701E-2</v>
      </c>
      <c r="F247" s="80">
        <f>(Indeks!F247/Indeks!$F$40*Indeks!$F$2)/Indeks!H247*100</f>
        <v>9.1017024589237161E-2</v>
      </c>
      <c r="G247" s="80">
        <f>(Indeks!G247/Indeks!$G$40*Indeks!$G$2)/Indeks!H247*100</f>
        <v>3.1199509064296103E-2</v>
      </c>
      <c r="H247" s="80">
        <f t="shared" si="35"/>
        <v>1.0000000000000002</v>
      </c>
    </row>
    <row r="248" spans="1:8" x14ac:dyDescent="0.2">
      <c r="A248" s="11">
        <f t="shared" si="36"/>
        <v>2025</v>
      </c>
      <c r="B248" t="s">
        <v>11</v>
      </c>
      <c r="C248" s="78">
        <f>(Indeks!C248/Indeks!$C$40*Indeks!$C$2)/Indeks!H248*100</f>
        <v>0.71413291254019118</v>
      </c>
      <c r="D248" s="78">
        <f>(Indeks!D248/Indeks!$D$40*Indeks!$D$2)/Indeks!H248*100</f>
        <v>7.7475802840048194E-2</v>
      </c>
      <c r="E248" s="78">
        <f>(Indeks!E248/Indeks!$E$40*Indeks!$E$2)/Indeks!H248*100</f>
        <v>8.6169679676673966E-2</v>
      </c>
      <c r="F248" s="78">
        <f>(Indeks!F248/Indeks!$F$40*Indeks!$F$2)/Indeks!H248*100</f>
        <v>9.1025576157730312E-2</v>
      </c>
      <c r="G248" s="78">
        <f>(Indeks!G248/Indeks!$G$40*Indeks!$G$2)/Indeks!H248*100</f>
        <v>3.1196028785356385E-2</v>
      </c>
      <c r="H248" s="78">
        <f t="shared" si="35"/>
        <v>1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0.71405318625541669</v>
      </c>
      <c r="D249" s="79">
        <f>(Indeks!D249/Indeks!$D$40*Indeks!$D$2)/Indeks!H249*100</f>
        <v>7.7467153388647916E-2</v>
      </c>
      <c r="E249" s="79">
        <f>(Indeks!E249/Indeks!$E$40*Indeks!$E$2)/Indeks!H249*100</f>
        <v>8.6252994119524265E-2</v>
      </c>
      <c r="F249" s="79">
        <f>(Indeks!F249/Indeks!$F$40*Indeks!$F$2)/Indeks!H249*100</f>
        <v>9.1034120196956989E-2</v>
      </c>
      <c r="G249" s="79">
        <f>(Indeks!G249/Indeks!$G$40*Indeks!$G$2)/Indeks!H249*100</f>
        <v>3.1192546039454188E-2</v>
      </c>
      <c r="H249" s="79">
        <f t="shared" si="35"/>
        <v>1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0.71594234675547397</v>
      </c>
      <c r="D250" s="80">
        <f>(Indeks!D250/Indeks!$D$40*Indeks!$D$2)/Indeks!H250*100</f>
        <v>7.6925290785161332E-2</v>
      </c>
      <c r="E250" s="80">
        <f>(Indeks!E250/Indeks!$E$40*Indeks!$E$2)/Indeks!H250*100</f>
        <v>8.5742060816060089E-2</v>
      </c>
      <c r="F250" s="80">
        <f>(Indeks!F250/Indeks!$F$40*Indeks!$F$2)/Indeks!H250*100</f>
        <v>9.0415939356150207E-2</v>
      </c>
      <c r="G250" s="80">
        <f>(Indeks!G250/Indeks!$G$40*Indeks!$G$2)/Indeks!H250*100</f>
        <v>3.0974362287154455E-2</v>
      </c>
      <c r="H250" s="80">
        <f t="shared" si="35"/>
        <v>1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0.71586283829821573</v>
      </c>
      <c r="D251" s="78">
        <f>(Indeks!D251/Indeks!$D$40*Indeks!$D$2)/Indeks!H251*100</f>
        <v>7.6916747902871743E-2</v>
      </c>
      <c r="E251" s="78">
        <f>(Indeks!E251/Indeks!$E$40*Indeks!$E$2)/Indeks!H251*100</f>
        <v>8.5825012143246351E-2</v>
      </c>
      <c r="F251" s="78">
        <f>(Indeks!F251/Indeks!$F$40*Indeks!$F$2)/Indeks!H251*100</f>
        <v>9.0424479203815758E-2</v>
      </c>
      <c r="G251" s="78">
        <f>(Indeks!G251/Indeks!$G$40*Indeks!$G$2)/Indeks!H251*100</f>
        <v>3.097092245185044E-2</v>
      </c>
      <c r="H251" s="78">
        <f t="shared" si="35"/>
        <v>1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0.71578327337802994</v>
      </c>
      <c r="D252" s="81">
        <f>(Indeks!D252/Indeks!$D$40*Indeks!$D$2)/Indeks!H252*100</f>
        <v>7.6908198953854645E-2</v>
      </c>
      <c r="E252" s="81">
        <f>(Indeks!E252/Indeks!$E$40*Indeks!$E$2)/Indeks!H252*100</f>
        <v>8.5908035885456244E-2</v>
      </c>
      <c r="F252" s="81">
        <f>(Indeks!F252/Indeks!$F$40*Indeks!$F$2)/Indeks!H252*100</f>
        <v>9.0433011608911484E-2</v>
      </c>
      <c r="G252" s="81">
        <f>(Indeks!G252/Indeks!$G$40*Indeks!$G$2)/Indeks!H252*100</f>
        <v>3.0967480173747536E-2</v>
      </c>
      <c r="H252" s="81">
        <f t="shared" si="35"/>
        <v>0.99999999999999978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0.71766539456950729</v>
      </c>
      <c r="D253" s="78">
        <f>(Indeks!D253/Indeks!$D$40*Indeks!$D$2)/Indeks!H253*100</f>
        <v>7.6369009935347315E-2</v>
      </c>
      <c r="E253" s="78">
        <f>(Indeks!E253/Indeks!$E$40*Indeks!$E$2)/Indeks!H253*100</f>
        <v>8.5397763695848852E-2</v>
      </c>
      <c r="F253" s="78">
        <f>(Indeks!F253/Indeks!$F$40*Indeks!$F$2)/Indeks!H253*100</f>
        <v>8.9817458845164774E-2</v>
      </c>
      <c r="G253" s="78">
        <f>(Indeks!G253/Indeks!$G$40*Indeks!$G$2)/Indeks!H253*100</f>
        <v>3.0750372954131758E-2</v>
      </c>
      <c r="H253" s="78">
        <f t="shared" si="35"/>
        <v>1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0.71758604947563442</v>
      </c>
      <c r="D254" s="78">
        <f>(Indeks!D254/Indeks!$D$40*Indeks!$D$2)/Indeks!H254*100</f>
        <v>7.6360566576773606E-2</v>
      </c>
      <c r="E254" s="78">
        <f>(Indeks!E254/Indeks!$E$40*Indeks!$E$2)/Indeks!H254*100</f>
        <v>8.5480424186555437E-2</v>
      </c>
      <c r="F254" s="78">
        <f>(Indeks!F254/Indeks!$F$40*Indeks!$F$2)/Indeks!H254*100</f>
        <v>8.9825986568474805E-2</v>
      </c>
      <c r="G254" s="78">
        <f>(Indeks!G254/Indeks!$G$40*Indeks!$G$2)/Indeks!H254*100</f>
        <v>3.074697319256163E-2</v>
      </c>
      <c r="H254" s="78">
        <f t="shared" si="35"/>
        <v>0.99999999999999989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0.71750664793108621</v>
      </c>
      <c r="D255" s="189">
        <f>(Indeks!D255/Indeks!$D$40*Indeks!$D$2)/Indeks!H255*100</f>
        <v>7.6352117211107698E-2</v>
      </c>
      <c r="E255" s="189">
        <f>(Indeks!E255/Indeks!$E$40*Indeks!$E$2)/Indeks!H255*100</f>
        <v>8.5563156910322596E-2</v>
      </c>
      <c r="F255" s="189">
        <f>(Indeks!F255/Indeks!$F$40*Indeks!$F$2)/Indeks!H255*100</f>
        <v>8.9834506935278502E-2</v>
      </c>
      <c r="G255" s="189">
        <f>(Indeks!G255/Indeks!$G$40*Indeks!$G$2)/Indeks!H255*100</f>
        <v>3.0743571012205064E-2</v>
      </c>
      <c r="H255" s="189">
        <f t="shared" si="35"/>
        <v>1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4"/>
  <sheetViews>
    <sheetView topLeftCell="A212" workbookViewId="0">
      <selection activeCell="C240" sqref="C240:H24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x14ac:dyDescent="0.2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x14ac:dyDescent="0.2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x14ac:dyDescent="0.2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x14ac:dyDescent="0.2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x14ac:dyDescent="0.2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x14ac:dyDescent="0.2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x14ac:dyDescent="0.2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x14ac:dyDescent="0.2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x14ac:dyDescent="0.2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x14ac:dyDescent="0.2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141.19895994311696</v>
      </c>
      <c r="D240" s="113">
        <f t="shared" si="32"/>
        <v>2.3964807788747128E-2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191">
        <f>Indeks!H242</f>
        <v>141.31698373672333</v>
      </c>
      <c r="D241" s="192">
        <f t="shared" si="32"/>
        <v>8.3586871782848689E-4</v>
      </c>
      <c r="E241" s="192"/>
      <c r="F241" s="192"/>
      <c r="G241" s="192"/>
      <c r="H241" s="192"/>
    </row>
    <row r="242" spans="1:8" ht="13.5" thickBot="1" x14ac:dyDescent="0.25">
      <c r="A242" s="31">
        <f t="shared" si="33"/>
        <v>2024</v>
      </c>
      <c r="B242" s="32" t="s">
        <v>17</v>
      </c>
      <c r="C242" s="181">
        <f>Indeks!H243</f>
        <v>141.43557886807912</v>
      </c>
      <c r="D242" s="190">
        <f t="shared" si="32"/>
        <v>8.3921357659837062E-4</v>
      </c>
      <c r="E242" s="190">
        <f>(SUM(C240:C242)-SUM(C237:C239))/SUM(C237:C239)</f>
        <v>2.3814687148971395E-2</v>
      </c>
      <c r="F242" s="190">
        <f>(SUM(C237:C242)-SUM(C231:C236))/SUM(C231:C236)</f>
        <v>9.6274135106677334E-3</v>
      </c>
      <c r="G242" s="190">
        <f>(SUM(C231:C242)-SUM(C219:C230))/SUM(C219:C230)</f>
        <v>-1.3296924824093444E-2</v>
      </c>
      <c r="H242" s="181">
        <f>(C231+C232+C233+C234+C235+C236+C237+C238+C239+C240+C241+C242)/12</f>
        <v>139.00766664538938</v>
      </c>
    </row>
    <row r="243" spans="1:8" x14ac:dyDescent="0.2">
      <c r="A243" s="49">
        <v>2025</v>
      </c>
      <c r="B243" s="50" t="s">
        <v>7</v>
      </c>
      <c r="C243" s="193">
        <f>Indeks!H244</f>
        <v>142.42721441221229</v>
      </c>
      <c r="D243" s="194">
        <f t="shared" ref="D243:D254" si="34">(C243-C242)/C242</f>
        <v>7.011217064824265E-3</v>
      </c>
      <c r="E243" s="194"/>
      <c r="F243" s="194"/>
      <c r="G243" s="194"/>
      <c r="H243" s="194"/>
    </row>
    <row r="244" spans="1:8" x14ac:dyDescent="0.2">
      <c r="A244" s="187">
        <f>A243</f>
        <v>2025</v>
      </c>
      <c r="B244" s="188" t="s">
        <v>8</v>
      </c>
      <c r="C244" s="191">
        <f>Indeks!H245</f>
        <v>142.4431744068896</v>
      </c>
      <c r="D244" s="192">
        <f t="shared" si="34"/>
        <v>1.1205719878162784E-4</v>
      </c>
      <c r="E244" s="192"/>
      <c r="F244" s="192"/>
      <c r="G244" s="192"/>
      <c r="H244" s="192"/>
    </row>
    <row r="245" spans="1:8" x14ac:dyDescent="0.2">
      <c r="A245" s="13">
        <f t="shared" ref="A245:A254" si="35">A244</f>
        <v>2025</v>
      </c>
      <c r="B245" s="14" t="s">
        <v>9</v>
      </c>
      <c r="C245" s="158">
        <f>Indeks!H246</f>
        <v>142.45914927479203</v>
      </c>
      <c r="D245" s="160">
        <f t="shared" si="34"/>
        <v>1.1214905852067495E-4</v>
      </c>
      <c r="E245" s="160">
        <f>(SUM(C243:C245)-SUM(C240:C242))/SUM(C240:C242)</f>
        <v>7.967928799200592E-3</v>
      </c>
      <c r="F245" s="160"/>
      <c r="G245" s="160"/>
      <c r="H245" s="160"/>
    </row>
    <row r="246" spans="1:8" x14ac:dyDescent="0.2">
      <c r="A246" s="18">
        <f t="shared" si="35"/>
        <v>2025</v>
      </c>
      <c r="B246" s="19" t="s">
        <v>10</v>
      </c>
      <c r="C246" s="159">
        <f>Indeks!H247</f>
        <v>143.46030176631979</v>
      </c>
      <c r="D246" s="161">
        <f t="shared" si="34"/>
        <v>7.0276461471535309E-3</v>
      </c>
      <c r="E246" s="161"/>
      <c r="F246" s="161"/>
      <c r="G246" s="161"/>
      <c r="H246" s="192"/>
    </row>
    <row r="247" spans="1:8" x14ac:dyDescent="0.2">
      <c r="A247" s="187">
        <f t="shared" si="35"/>
        <v>2025</v>
      </c>
      <c r="B247" s="188" t="s">
        <v>11</v>
      </c>
      <c r="C247" s="191">
        <f>Indeks!H248</f>
        <v>143.47630642737323</v>
      </c>
      <c r="D247" s="192">
        <f t="shared" si="34"/>
        <v>1.115616017559576E-4</v>
      </c>
      <c r="E247" s="192"/>
      <c r="F247" s="192"/>
      <c r="G247" s="192"/>
      <c r="H247" s="192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143.49232600838596</v>
      </c>
      <c r="D248" s="160">
        <f t="shared" si="34"/>
        <v>1.1165314616484583E-4</v>
      </c>
      <c r="E248" s="160">
        <f>(SUM(C246:C248)-SUM(C243:C245))/SUM(C243:C245)</f>
        <v>7.2529414231693621E-3</v>
      </c>
      <c r="F248" s="160">
        <f>(SUM(C243:C248)-SUM(C237:C242))/SUM(C237:C242)</f>
        <v>2.3527296081254635E-2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144.50308754802577</v>
      </c>
      <c r="D249" s="161">
        <f t="shared" si="34"/>
        <v>7.0440111172268907E-3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144.51913701580833</v>
      </c>
      <c r="D250" s="192">
        <f t="shared" si="34"/>
        <v>1.1106660802120964E-4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144.5352014504349</v>
      </c>
      <c r="D251" s="160">
        <f t="shared" si="34"/>
        <v>1.1115783665947325E-4</v>
      </c>
      <c r="E251" s="160">
        <f>(SUM(C249:C251)-SUM(C246:C248))/SUM(C246:C248)</f>
        <v>7.2683120571102322E-3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145.55566503213899</v>
      </c>
      <c r="D252" s="192">
        <f t="shared" si="34"/>
        <v>7.0603117542548102E-3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145.57175944745563</v>
      </c>
      <c r="D253" s="192">
        <f t="shared" si="34"/>
        <v>1.1057223580470288E-4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145.58786887665195</v>
      </c>
      <c r="D254" s="190">
        <f t="shared" si="34"/>
        <v>1.1066314824706264E-4</v>
      </c>
      <c r="E254" s="190">
        <f>(SUM(C252:C254)-SUM(C249:C251))/SUM(C249:C251)</f>
        <v>7.2836195449542318E-3</v>
      </c>
      <c r="F254" s="190">
        <f>(SUM(C249:C254)-SUM(C243:C248))/SUM(C243:C248)</f>
        <v>1.4589476500355374E-2</v>
      </c>
      <c r="G254" s="190">
        <f>(SUM(C243:C254)-SUM(C231:C242))/SUM(C231:C242)</f>
        <v>3.5932785440485546E-2</v>
      </c>
      <c r="H254" s="181">
        <f>(C243+C244+C245+C246+C247+C248+C249+C250+C251+C252+C253+C254)/12</f>
        <v>144.00259930554071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J236" sqref="J236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63.75" x14ac:dyDescent="0.2">
      <c r="A5" s="114" t="s">
        <v>3</v>
      </c>
      <c r="B5" s="143" t="s">
        <v>68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74</v>
      </c>
      <c r="B6" s="143" t="s">
        <v>75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76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72</v>
      </c>
      <c r="D9" s="7"/>
      <c r="E9" s="5"/>
    </row>
    <row r="10" spans="1:5" ht="89.25" x14ac:dyDescent="0.2">
      <c r="A10" s="114" t="s">
        <v>5</v>
      </c>
      <c r="B10" s="143" t="s">
        <v>80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81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80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2024-08-16T12:54:53Z</cp:lastPrinted>
  <dcterms:created xsi:type="dcterms:W3CDTF">2009-05-19T06:17:18Z</dcterms:created>
  <dcterms:modified xsi:type="dcterms:W3CDTF">2024-09-19T07:03:10Z</dcterms:modified>
</cp:coreProperties>
</file>