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91E61408-1A7D-4C30-BA19-6686FEB11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Indeks!$A$1:$I$87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1" l="1"/>
  <c r="H65" i="11" s="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D63" i="11" l="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66" i="11" l="1"/>
  <c r="D12" i="9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67" i="11" l="1"/>
  <c r="D50" i="9"/>
  <c r="E50" i="9"/>
  <c r="E47" i="9"/>
  <c r="E32" i="9"/>
  <c r="D43" i="9"/>
  <c r="F50" i="9"/>
  <c r="D16" i="9"/>
  <c r="E29" i="9"/>
  <c r="D28" i="9"/>
  <c r="F66" i="11"/>
  <c r="G66" i="11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D68" i="11" l="1"/>
  <c r="C67" i="11"/>
  <c r="G67" i="11"/>
  <c r="F67" i="11"/>
  <c r="C7" i="6"/>
  <c r="H7" i="6"/>
  <c r="D69" i="11" l="1"/>
  <c r="G68" i="11"/>
  <c r="C69" i="11"/>
  <c r="C68" i="11"/>
  <c r="C70" i="11"/>
  <c r="F68" i="11"/>
  <c r="D7" i="6"/>
  <c r="J7" i="6"/>
  <c r="E7" i="6"/>
  <c r="K7" i="6"/>
  <c r="F7" i="6"/>
  <c r="G7" i="6"/>
  <c r="I7" i="6"/>
  <c r="D70" i="11" l="1"/>
  <c r="C71" i="11"/>
  <c r="G69" i="11"/>
  <c r="F69" i="11"/>
  <c r="C72" i="11"/>
  <c r="C73" i="11"/>
  <c r="C75" i="11" l="1"/>
  <c r="C74" i="11"/>
  <c r="D71" i="11"/>
  <c r="F70" i="11"/>
  <c r="G70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79" i="11"/>
  <c r="C80" i="11"/>
  <c r="F72" i="11"/>
  <c r="G72" i="11"/>
  <c r="D73" i="11"/>
  <c r="C84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E66" i="11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E67" i="11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E68" i="11"/>
  <c r="D63" i="9"/>
  <c r="H66" i="11"/>
  <c r="G84" i="11" l="1"/>
  <c r="D85" i="11"/>
  <c r="F84" i="11"/>
  <c r="H65" i="8"/>
  <c r="C65" i="9"/>
  <c r="D65" i="9" s="1"/>
  <c r="G66" i="8"/>
  <c r="F66" i="8"/>
  <c r="D66" i="8"/>
  <c r="C66" i="8"/>
  <c r="E66" i="8"/>
  <c r="D64" i="9"/>
  <c r="E69" i="11"/>
  <c r="H67" i="11"/>
  <c r="F85" i="11" l="1"/>
  <c r="D86" i="11"/>
  <c r="G85" i="11"/>
  <c r="C66" i="9"/>
  <c r="C67" i="8"/>
  <c r="G67" i="8"/>
  <c r="F67" i="8"/>
  <c r="D67" i="8"/>
  <c r="E67" i="8"/>
  <c r="H66" i="8"/>
  <c r="E70" i="11"/>
  <c r="E65" i="9"/>
  <c r="H68" i="11"/>
  <c r="G86" i="11" l="1"/>
  <c r="D87" i="11"/>
  <c r="F86" i="11"/>
  <c r="E71" i="11"/>
  <c r="H67" i="8"/>
  <c r="C67" i="9"/>
  <c r="C68" i="8"/>
  <c r="G68" i="8"/>
  <c r="F68" i="8"/>
  <c r="D68" i="8"/>
  <c r="E68" i="8"/>
  <c r="D66" i="9"/>
  <c r="H69" i="11"/>
  <c r="E72" i="11" l="1"/>
  <c r="F87" i="11"/>
  <c r="G87" i="11"/>
  <c r="H68" i="8"/>
  <c r="C68" i="9"/>
  <c r="C69" i="8"/>
  <c r="F69" i="8"/>
  <c r="G69" i="8"/>
  <c r="D69" i="8"/>
  <c r="E69" i="8"/>
  <c r="D67" i="9"/>
  <c r="H70" i="11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H74" i="9"/>
  <c r="D73" i="9"/>
  <c r="D74" i="9"/>
  <c r="G74" i="9"/>
  <c r="E74" i="8"/>
  <c r="D74" i="8"/>
  <c r="C74" i="8"/>
  <c r="G74" i="8"/>
  <c r="F74" i="8"/>
  <c r="E76" i="8" l="1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7" i="8"/>
  <c r="D87" i="8"/>
  <c r="G87" i="8"/>
  <c r="C87" i="8"/>
  <c r="H86" i="8"/>
  <c r="E87" i="8"/>
  <c r="D85" i="9"/>
  <c r="F86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<sst xmlns="http://schemas.openxmlformats.org/spreadsheetml/2006/main" count="345" uniqueCount="73">
  <si>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</si>
  <si>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</si>
  <si>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</si>
  <si>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</si>
  <si>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</si>
  <si>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</si>
  <si>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</si>
  <si>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</si>
  <si>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</si>
  <si>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</si>
  <si>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</si>
  <si>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</si>
  <si>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</si>
  <si>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</si>
  <si>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</si>
  <si>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</si>
  <si>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</si>
  <si>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</si>
  <si>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</si>
  <si>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</si>
  <si>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</si>
  <si>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</si>
  <si>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</si>
  <si>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</si>
  <si>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</si>
  <si>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</si>
  <si>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</si>
  <si>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</si>
  <si>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</si>
  <si>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</si>
  <si>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</si>
  <si>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</si>
  <si>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</si>
  <si>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</si>
  <si>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</si>
  <si>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</si>
  <si>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</si>
  <si>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</si>
  <si>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</si>
  <si>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</si>
  <si>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</si>
  <si>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</si>
  <si>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</si>
  <si>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</si>
  <si>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</si>
  <si>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</si>
  <si>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</si>
  <si>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</si>
  <si>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</si>
  <si>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</si>
  <si>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</si>
  <si>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</si>
  <si>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</si>
  <si>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</si>
  <si>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</si>
  <si>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</si>
  <si>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</si>
  <si>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</si>
  <si>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</si>
  <si>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</si>
  <si>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</si>
  <si>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</si>
  <si>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</si>
  <si>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</si>
  <si>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</si>
  <si>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</si>
  <si>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</si>
  <si>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DST PRIS1115.87, Køretøjer og dele dertil, i alt. Prisindeks for indenlandsk vareforsyning (2015=100) efter enhed,
varegruppe og tid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</si>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</sst>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7" totalsRowShown="0" headerRowDxfId="26">
  <autoFilter ref="A3:I8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I87"/>
  <sheetViews>
    <sheetView tabSelected="1" view="pageBreakPreview" zoomScaleNormal="100" zoomScaleSheetLayoutView="100" workbookViewId="0">
      <pane xSplit="2" ySplit="3" topLeftCell="C58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D65" sqref="D65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28</v>
      </c>
    </row>
    <row r="2" spans="1:9" x14ac:dyDescent="0.2">
      <c r="A2" t="s">
        <v>56</v>
      </c>
      <c r="B2" s="2" t="s">
        <v>25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3</v>
      </c>
      <c r="D3" s="41" t="s">
        <v>57</v>
      </c>
      <c r="E3" s="41" t="s">
        <v>4</v>
      </c>
      <c r="F3" s="41" t="s">
        <v>5</v>
      </c>
      <c r="G3" s="41" t="s">
        <v>6</v>
      </c>
      <c r="H3" s="42" t="s">
        <v>0</v>
      </c>
      <c r="I3" s="43" t="s">
        <v>37</v>
      </c>
    </row>
    <row r="4" spans="1:9" ht="15.75" hidden="1" thickBot="1" x14ac:dyDescent="0.25">
      <c r="A4" s="2">
        <v>2020</v>
      </c>
      <c r="B4" s="45" t="s">
        <v>7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8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9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10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11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12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27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13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14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15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16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17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7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8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9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10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11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12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27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13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14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15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16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17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7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8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9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10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11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12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27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13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14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15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16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17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7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8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9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10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11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12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27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13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14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15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16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17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7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8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9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10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11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12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27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13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14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15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16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17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7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8</v>
      </c>
      <c r="C65" s="37">
        <v>124.7</v>
      </c>
      <c r="D65" s="37">
        <f>(685+691.64)/2</f>
        <v>688.31999999999994</v>
      </c>
      <c r="E65" s="37">
        <v>118.9</v>
      </c>
      <c r="F65" s="37">
        <v>123.5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9</v>
      </c>
      <c r="C66" s="38">
        <v>124.7</v>
      </c>
      <c r="D66" s="59">
        <f t="shared" ref="D66:D75" si="19">D65</f>
        <v>688.31999999999994</v>
      </c>
      <c r="E66" s="59">
        <f t="shared" ref="E65:E74" si="20">E65*(1+(((SUM(E$52:E$63)-SUM(E$40:E$51))/SUM(E$40:E$51))/12))</f>
        <v>119.01777164887308</v>
      </c>
      <c r="F66" s="59">
        <f t="shared" ref="F65:F75" si="21">F65*(1+(((SUM(F$52:F$63)-SUM(F$40:F$51))/SUM(F$40:F$51))/12))</f>
        <v>123.50557965121534</v>
      </c>
      <c r="G66" s="61">
        <f t="shared" ref="G65:G87" si="22">+G65</f>
        <v>2.82</v>
      </c>
      <c r="H66" s="62">
        <f t="shared" ref="H65:H74" si="23">100+((C66-$C$47)/$C$47*100*$C$2)+((D66-$D$47)/$D$47*100*$D$2)+((E66-$E$47)/$E$47*100*$E$2)+((F66-$F$47)/$F$47*100*$F$2)+((G66-$G$47)/$G$47*100*$G$2)</f>
        <v>104.76387898349836</v>
      </c>
    </row>
    <row r="67" spans="1:9" ht="15" x14ac:dyDescent="0.2">
      <c r="A67" s="10">
        <f t="shared" si="18"/>
        <v>2025</v>
      </c>
      <c r="B67" s="11" t="s">
        <v>10</v>
      </c>
      <c r="C67" s="59">
        <f t="shared" ref="C67:C74" si="24">C64*(1+(((SUM(C$52:C$63)-SUM(C$40:C$51))/SUM(C$40:C$51))/4))</f>
        <v>126.1880348312191</v>
      </c>
      <c r="D67" s="65">
        <f t="shared" si="19"/>
        <v>688.31999999999994</v>
      </c>
      <c r="E67" s="65">
        <f t="shared" si="20"/>
        <v>119.13565995175185</v>
      </c>
      <c r="F67" s="65">
        <f t="shared" si="21"/>
        <v>123.51115955451576</v>
      </c>
      <c r="G67" s="65">
        <f t="shared" si="22"/>
        <v>2.82</v>
      </c>
      <c r="H67" s="60">
        <f t="shared" si="23"/>
        <v>105.69412447260558</v>
      </c>
    </row>
    <row r="68" spans="1:9" ht="15" x14ac:dyDescent="0.2">
      <c r="A68" s="6">
        <f t="shared" si="18"/>
        <v>2025</v>
      </c>
      <c r="B68" t="s">
        <v>11</v>
      </c>
      <c r="C68" s="59">
        <f t="shared" si="24"/>
        <v>126.1880348312191</v>
      </c>
      <c r="D68" s="59">
        <f t="shared" si="19"/>
        <v>688.31999999999994</v>
      </c>
      <c r="E68" s="59">
        <f t="shared" si="20"/>
        <v>119.25366502418329</v>
      </c>
      <c r="F68" s="59">
        <f t="shared" si="21"/>
        <v>123.51673970991264</v>
      </c>
      <c r="G68" s="59">
        <f t="shared" si="22"/>
        <v>2.82</v>
      </c>
      <c r="H68" s="60">
        <f t="shared" si="23"/>
        <v>105.7060147561466</v>
      </c>
    </row>
    <row r="69" spans="1:9" ht="15.75" thickBot="1" x14ac:dyDescent="0.25">
      <c r="A69" s="16">
        <f t="shared" si="18"/>
        <v>2025</v>
      </c>
      <c r="B69" s="17" t="s">
        <v>12</v>
      </c>
      <c r="C69" s="63">
        <f t="shared" si="24"/>
        <v>126.1880348312191</v>
      </c>
      <c r="D69" s="63">
        <f>D68</f>
        <v>688.31999999999994</v>
      </c>
      <c r="E69" s="63">
        <f t="shared" si="20"/>
        <v>119.37178698182883</v>
      </c>
      <c r="F69" s="63">
        <f t="shared" si="21"/>
        <v>123.52232011741739</v>
      </c>
      <c r="G69" s="63">
        <f t="shared" si="22"/>
        <v>2.82</v>
      </c>
      <c r="H69" s="64">
        <f t="shared" si="23"/>
        <v>105.71791640642057</v>
      </c>
      <c r="I69" s="17"/>
    </row>
    <row r="70" spans="1:9" ht="15" x14ac:dyDescent="0.2">
      <c r="A70" s="6">
        <f t="shared" si="18"/>
        <v>2025</v>
      </c>
      <c r="B70" s="5" t="s">
        <v>27</v>
      </c>
      <c r="C70" s="59">
        <f t="shared" si="24"/>
        <v>127.69382625954262</v>
      </c>
      <c r="D70" s="59">
        <f>D69</f>
        <v>688.31999999999994</v>
      </c>
      <c r="E70" s="59">
        <f t="shared" si="20"/>
        <v>119.49002594046445</v>
      </c>
      <c r="F70" s="59">
        <f t="shared" si="21"/>
        <v>123.5279007770414</v>
      </c>
      <c r="G70" s="59">
        <f t="shared" si="22"/>
        <v>2.82</v>
      </c>
      <c r="H70" s="60">
        <f t="shared" si="23"/>
        <v>106.65915478828549</v>
      </c>
    </row>
    <row r="71" spans="1:9" ht="15" x14ac:dyDescent="0.2">
      <c r="A71" s="6">
        <f t="shared" si="18"/>
        <v>2025</v>
      </c>
      <c r="B71" t="s">
        <v>13</v>
      </c>
      <c r="C71" s="59">
        <f t="shared" si="24"/>
        <v>127.69382625954262</v>
      </c>
      <c r="D71" s="59">
        <f>D70</f>
        <v>688.31999999999994</v>
      </c>
      <c r="E71" s="59">
        <f t="shared" si="20"/>
        <v>119.60838201598079</v>
      </c>
      <c r="F71" s="59">
        <f>F70*(1+(((SUM(F$52:F$63)-SUM(F$40:F$51))/SUM(F$40:F$51))/12))</f>
        <v>123.53348168879604</v>
      </c>
      <c r="G71" s="59">
        <f t="shared" si="22"/>
        <v>2.82</v>
      </c>
      <c r="H71" s="60">
        <f t="shared" si="23"/>
        <v>106.67107920575744</v>
      </c>
    </row>
    <row r="72" spans="1:9" ht="15" x14ac:dyDescent="0.2">
      <c r="A72" s="8">
        <f t="shared" si="18"/>
        <v>2025</v>
      </c>
      <c r="B72" s="9" t="s">
        <v>14</v>
      </c>
      <c r="C72" s="61">
        <f t="shared" si="24"/>
        <v>127.69382625954262</v>
      </c>
      <c r="D72" s="61">
        <f t="shared" si="19"/>
        <v>688.31999999999994</v>
      </c>
      <c r="E72" s="61">
        <f t="shared" si="20"/>
        <v>119.72685532438334</v>
      </c>
      <c r="F72" s="61">
        <f t="shared" si="21"/>
        <v>123.53906285269272</v>
      </c>
      <c r="G72" s="61">
        <f t="shared" si="22"/>
        <v>2.82</v>
      </c>
      <c r="H72" s="62">
        <f t="shared" si="23"/>
        <v>106.68301502371665</v>
      </c>
    </row>
    <row r="73" spans="1:9" ht="15" x14ac:dyDescent="0.2">
      <c r="A73" s="6">
        <f t="shared" si="18"/>
        <v>2025</v>
      </c>
      <c r="B73" t="s">
        <v>15</v>
      </c>
      <c r="C73" s="59">
        <f t="shared" si="24"/>
        <v>129.21758617298158</v>
      </c>
      <c r="D73" s="59">
        <f t="shared" si="19"/>
        <v>688.31999999999994</v>
      </c>
      <c r="E73" s="59">
        <f t="shared" si="20"/>
        <v>119.84544598179242</v>
      </c>
      <c r="F73" s="59">
        <f t="shared" si="21"/>
        <v>123.54464426874283</v>
      </c>
      <c r="G73" s="59">
        <f t="shared" si="22"/>
        <v>2.82</v>
      </c>
      <c r="H73" s="60">
        <f t="shared" si="23"/>
        <v>107.63537716997132</v>
      </c>
    </row>
    <row r="74" spans="1:9" ht="15" x14ac:dyDescent="0.2">
      <c r="A74" s="6">
        <f t="shared" si="18"/>
        <v>2025</v>
      </c>
      <c r="B74" t="s">
        <v>16</v>
      </c>
      <c r="C74" s="59">
        <f t="shared" si="24"/>
        <v>129.21758617298158</v>
      </c>
      <c r="D74" s="59">
        <f t="shared" si="19"/>
        <v>688.31999999999994</v>
      </c>
      <c r="E74" s="59">
        <f t="shared" si="20"/>
        <v>119.96415410444342</v>
      </c>
      <c r="F74" s="59">
        <f t="shared" si="21"/>
        <v>123.55022593695774</v>
      </c>
      <c r="G74" s="59">
        <f t="shared" si="22"/>
        <v>2.82</v>
      </c>
      <c r="H74" s="60">
        <f t="shared" si="23"/>
        <v>107.6473358227375</v>
      </c>
    </row>
    <row r="75" spans="1:9" ht="15.75" thickBot="1" x14ac:dyDescent="0.25">
      <c r="A75" s="16">
        <f t="shared" si="18"/>
        <v>2025</v>
      </c>
      <c r="B75" s="17" t="s">
        <v>17</v>
      </c>
      <c r="C75" s="63">
        <f>C72*(1+(((SUM(C$52:C$63)-SUM(C$40:C$51))/SUM(C$40:C$51))/4))</f>
        <v>129.21758617298158</v>
      </c>
      <c r="D75" s="63">
        <f t="shared" si="19"/>
        <v>688.31999999999994</v>
      </c>
      <c r="E75" s="63">
        <f>E74*(1+(((SUM(E$52:E$63)-SUM(E$40:E$51))/SUM(E$40:E$51))/12))</f>
        <v>120.08297980868684</v>
      </c>
      <c r="F75" s="63">
        <f t="shared" si="21"/>
        <v>123.55580785734887</v>
      </c>
      <c r="G75" s="63">
        <f t="shared" si="22"/>
        <v>2.82</v>
      </c>
      <c r="H75" s="64">
        <f>100+((C75-$C$47)/$C$47*100*$C$2)+((D75-$D$47)/$D$47*100*$D$2)+((E75-$E$47)/$E$47*100*$E$2)+((F75-$F$47)/$F$47*100*$F$2)+((G75-$G$47)/$G$47*100*$G$2)</f>
        <v>107.65930590984568</v>
      </c>
      <c r="I75" s="17"/>
    </row>
    <row r="76" spans="1:9" ht="15" x14ac:dyDescent="0.2">
      <c r="A76" s="2">
        <v>2026</v>
      </c>
      <c r="B76" s="45" t="s">
        <v>7</v>
      </c>
      <c r="C76" s="59">
        <f>C73*(1+(((SUM(C$64:C$75)-SUM(C$52:C$63))/SUM(C$52:C$63))/4))</f>
        <v>130.57654835916117</v>
      </c>
      <c r="D76" s="59">
        <f>+D75</f>
        <v>688.31999999999994</v>
      </c>
      <c r="E76" s="59">
        <f>E75*(1+(((SUM(E$64:E$75)-SUM(E$52:E$63))/SUM(E$52:E$63))/12))</f>
        <v>120.16671725927411</v>
      </c>
      <c r="F76" s="59">
        <f>F75*(1+(((SUM(F$64:F$75)-SUM(F$52:F$63))/SUM(F$52:F$63))/12))</f>
        <v>123.59491016863163</v>
      </c>
      <c r="G76" s="59">
        <f>+G75</f>
        <v>2.82</v>
      </c>
      <c r="H76" s="60">
        <f>100+((C76-$C$47)/$C$47*100*$C$2)+((D76-$D$47)/$D$47*100*$D$2)+((E76-$E$47)/$E$47*100*$E$2)+((F76-$F$47)/$F$47*100*$F$2)+((G76-$G$47)/$G$47*100*$G$2)</f>
        <v>108.50918665781539</v>
      </c>
    </row>
    <row r="77" spans="1:9" ht="15" x14ac:dyDescent="0.2">
      <c r="A77" s="6">
        <f>A76</f>
        <v>2026</v>
      </c>
      <c r="B77" s="45" t="s">
        <v>8</v>
      </c>
      <c r="C77" s="59">
        <f t="shared" ref="C77:C87" si="25">C74*(1+(((SUM(C$64:C$75)-SUM(C$52:C$63))/SUM(C$52:C$63))/4))</f>
        <v>130.57654835916117</v>
      </c>
      <c r="D77" s="59">
        <f>D76</f>
        <v>688.31999999999994</v>
      </c>
      <c r="E77" s="59">
        <f t="shared" ref="E77:E87" si="26">E76*(1+(((SUM(E$64:E$75)-SUM(E$52:E$63))/SUM(E$52:E$63))/12))</f>
        <v>120.25051310248821</v>
      </c>
      <c r="F77" s="59">
        <f t="shared" ref="F77:F87" si="27">F76*(1+(((SUM(F$64:F$75)-SUM(F$52:F$63))/SUM(F$52:F$63))/12))</f>
        <v>123.63402485481424</v>
      </c>
      <c r="G77" s="59">
        <f t="shared" si="22"/>
        <v>2.82</v>
      </c>
      <c r="H77" s="60">
        <f t="shared" ref="H77:H86" si="28">100+((C77-$C$47)/$C$47*100*$C$2)+((D77-$D$47)/$D$47*100*$D$2)+((E77-$E$47)/$E$47*100*$E$2)+((F77-$F$47)/$F$47*100*$F$2)+((G77-$G$47)/$G$47*100*$G$2)</f>
        <v>108.52036690333449</v>
      </c>
    </row>
    <row r="78" spans="1:9" ht="15" x14ac:dyDescent="0.2">
      <c r="A78" s="8">
        <f t="shared" ref="A78:A87" si="29">A77</f>
        <v>2026</v>
      </c>
      <c r="B78" s="9" t="s">
        <v>9</v>
      </c>
      <c r="C78" s="61">
        <f t="shared" si="25"/>
        <v>130.57654835916117</v>
      </c>
      <c r="D78" s="59">
        <f t="shared" ref="D78:D87" si="30">D77</f>
        <v>688.31999999999994</v>
      </c>
      <c r="E78" s="59">
        <f t="shared" si="26"/>
        <v>120.33436737904809</v>
      </c>
      <c r="F78" s="59">
        <f t="shared" si="27"/>
        <v>123.67315191981304</v>
      </c>
      <c r="G78" s="61">
        <f t="shared" si="22"/>
        <v>2.82</v>
      </c>
      <c r="H78" s="62">
        <f t="shared" si="28"/>
        <v>108.53155378530734</v>
      </c>
    </row>
    <row r="79" spans="1:9" ht="15" x14ac:dyDescent="0.2">
      <c r="A79" s="10">
        <f t="shared" si="29"/>
        <v>2026</v>
      </c>
      <c r="B79" s="11" t="s">
        <v>10</v>
      </c>
      <c r="C79" s="59">
        <f t="shared" si="25"/>
        <v>131.94980254906997</v>
      </c>
      <c r="D79" s="65">
        <f t="shared" si="30"/>
        <v>688.31999999999994</v>
      </c>
      <c r="E79" s="65">
        <f t="shared" si="26"/>
        <v>120.41828012970106</v>
      </c>
      <c r="F79" s="65">
        <f t="shared" si="27"/>
        <v>123.71229136754562</v>
      </c>
      <c r="G79" s="65">
        <f t="shared" si="22"/>
        <v>2.82</v>
      </c>
      <c r="H79" s="60">
        <f t="shared" si="28"/>
        <v>109.39027500116588</v>
      </c>
    </row>
    <row r="80" spans="1:9" ht="15" x14ac:dyDescent="0.2">
      <c r="A80" s="6">
        <f t="shared" si="29"/>
        <v>2026</v>
      </c>
      <c r="B80" t="s">
        <v>11</v>
      </c>
      <c r="C80" s="59">
        <f t="shared" si="25"/>
        <v>131.94980254906997</v>
      </c>
      <c r="D80" s="59">
        <f t="shared" si="30"/>
        <v>688.31999999999994</v>
      </c>
      <c r="E80" s="59">
        <f t="shared" si="26"/>
        <v>120.50225139522286</v>
      </c>
      <c r="F80" s="59">
        <f t="shared" si="27"/>
        <v>123.7514432019308</v>
      </c>
      <c r="G80" s="59">
        <f t="shared" si="22"/>
        <v>2.82</v>
      </c>
      <c r="H80" s="60">
        <f t="shared" si="28"/>
        <v>109.4014751688313</v>
      </c>
    </row>
    <row r="81" spans="1:9" ht="15.75" thickBot="1" x14ac:dyDescent="0.25">
      <c r="A81" s="16">
        <f t="shared" si="29"/>
        <v>2026</v>
      </c>
      <c r="B81" s="17" t="s">
        <v>12</v>
      </c>
      <c r="C81" s="63">
        <f t="shared" si="25"/>
        <v>131.94980254906997</v>
      </c>
      <c r="D81" s="63">
        <f>D80</f>
        <v>688.31999999999994</v>
      </c>
      <c r="E81" s="63">
        <f t="shared" si="26"/>
        <v>120.58628121641765</v>
      </c>
      <c r="F81" s="63">
        <f t="shared" si="27"/>
        <v>123.79060742688864</v>
      </c>
      <c r="G81" s="63">
        <f t="shared" si="22"/>
        <v>2.82</v>
      </c>
      <c r="H81" s="64">
        <f t="shared" si="28"/>
        <v>109.41268198574123</v>
      </c>
      <c r="I81" s="17"/>
    </row>
    <row r="82" spans="1:9" ht="15" x14ac:dyDescent="0.2">
      <c r="A82" s="6">
        <f t="shared" si="29"/>
        <v>2026</v>
      </c>
      <c r="B82" s="5" t="s">
        <v>27</v>
      </c>
      <c r="C82" s="59">
        <f t="shared" si="25"/>
        <v>133.3374990495912</v>
      </c>
      <c r="D82" s="59">
        <f>D81</f>
        <v>688.31999999999994</v>
      </c>
      <c r="E82" s="59">
        <f t="shared" si="26"/>
        <v>120.67036963411805</v>
      </c>
      <c r="F82" s="59">
        <f t="shared" si="27"/>
        <v>123.82978404634045</v>
      </c>
      <c r="G82" s="59">
        <f t="shared" si="22"/>
        <v>2.82</v>
      </c>
      <c r="H82" s="60">
        <f t="shared" si="28"/>
        <v>110.28033647236649</v>
      </c>
    </row>
    <row r="83" spans="1:9" ht="15" x14ac:dyDescent="0.2">
      <c r="A83" s="6">
        <f t="shared" si="29"/>
        <v>2026</v>
      </c>
      <c r="B83" t="s">
        <v>13</v>
      </c>
      <c r="C83" s="59">
        <f t="shared" si="25"/>
        <v>133.3374990495912</v>
      </c>
      <c r="D83" s="59">
        <f>D82</f>
        <v>688.31999999999994</v>
      </c>
      <c r="E83" s="59">
        <f t="shared" si="26"/>
        <v>120.75451668918515</v>
      </c>
      <c r="F83" s="59">
        <f t="shared" si="27"/>
        <v>123.86897306420877</v>
      </c>
      <c r="G83" s="59">
        <f t="shared" si="22"/>
        <v>2.82</v>
      </c>
      <c r="H83" s="60">
        <f t="shared" si="28"/>
        <v>110.2915566005762</v>
      </c>
    </row>
    <row r="84" spans="1:9" ht="15" x14ac:dyDescent="0.2">
      <c r="A84" s="8">
        <f t="shared" si="29"/>
        <v>2026</v>
      </c>
      <c r="B84" s="9" t="s">
        <v>14</v>
      </c>
      <c r="C84" s="61">
        <f t="shared" si="25"/>
        <v>133.3374990495912</v>
      </c>
      <c r="D84" s="61">
        <f t="shared" si="30"/>
        <v>688.31999999999994</v>
      </c>
      <c r="E84" s="61">
        <f t="shared" si="26"/>
        <v>120.83872242250855</v>
      </c>
      <c r="F84" s="61">
        <f t="shared" si="27"/>
        <v>123.9081744844174</v>
      </c>
      <c r="G84" s="61">
        <f t="shared" si="22"/>
        <v>2.82</v>
      </c>
      <c r="H84" s="62">
        <f t="shared" si="28"/>
        <v>110.30278339084691</v>
      </c>
    </row>
    <row r="85" spans="1:9" ht="15" x14ac:dyDescent="0.2">
      <c r="A85" s="6">
        <f t="shared" si="29"/>
        <v>2026</v>
      </c>
      <c r="B85" t="s">
        <v>15</v>
      </c>
      <c r="C85" s="59">
        <f t="shared" si="25"/>
        <v>134.73978974836325</v>
      </c>
      <c r="D85" s="59">
        <f t="shared" si="30"/>
        <v>688.31999999999994</v>
      </c>
      <c r="E85" s="59">
        <f t="shared" si="26"/>
        <v>120.92298687500634</v>
      </c>
      <c r="F85" s="59">
        <f t="shared" si="27"/>
        <v>123.94738831089137</v>
      </c>
      <c r="G85" s="59">
        <f t="shared" si="22"/>
        <v>2.82</v>
      </c>
      <c r="H85" s="60">
        <f t="shared" si="28"/>
        <v>111.1794649267845</v>
      </c>
    </row>
    <row r="86" spans="1:9" ht="15" x14ac:dyDescent="0.2">
      <c r="A86" s="6">
        <f t="shared" si="29"/>
        <v>2026</v>
      </c>
      <c r="B86" t="s">
        <v>16</v>
      </c>
      <c r="C86" s="59">
        <f t="shared" si="25"/>
        <v>134.73978974836325</v>
      </c>
      <c r="D86" s="59">
        <f t="shared" si="30"/>
        <v>688.31999999999994</v>
      </c>
      <c r="E86" s="59">
        <f t="shared" si="26"/>
        <v>121.00731008762517</v>
      </c>
      <c r="F86" s="59">
        <f t="shared" si="27"/>
        <v>123.98661454755694</v>
      </c>
      <c r="G86" s="59">
        <f t="shared" si="22"/>
        <v>2.82</v>
      </c>
      <c r="H86" s="60">
        <f t="shared" si="28"/>
        <v>111.19070505401375</v>
      </c>
    </row>
    <row r="87" spans="1:9" ht="15.75" thickBot="1" x14ac:dyDescent="0.25">
      <c r="A87" s="6">
        <f t="shared" si="29"/>
        <v>2026</v>
      </c>
      <c r="B87" t="s">
        <v>17</v>
      </c>
      <c r="C87" s="63">
        <f t="shared" si="25"/>
        <v>134.73978974836325</v>
      </c>
      <c r="D87" s="63">
        <f t="shared" si="30"/>
        <v>688.31999999999994</v>
      </c>
      <c r="E87" s="63">
        <f t="shared" si="26"/>
        <v>121.09169210134021</v>
      </c>
      <c r="F87" s="63">
        <f t="shared" si="27"/>
        <v>124.02585319834162</v>
      </c>
      <c r="G87" s="63">
        <f t="shared" si="22"/>
        <v>2.82</v>
      </c>
      <c r="H87" s="64">
        <f>100+((C87-$C$47)/$C$47*100*$C$2)+((D87-$D$47)/$D$47*100*$D$2)+((E87-$E$47)/$E$47*100*$E$2)+((F87-$F$47)/$F$47*100*$F$2)+((G87-$G$47)/$G$47*100*$G$2)</f>
        <v>111.20195185614622</v>
      </c>
    </row>
  </sheetData>
  <pageMargins left="0.74803149606299213" right="0.74803149606299213" top="0.78740157480314965" bottom="0.39370078740157483" header="0" footer="0"/>
  <pageSetup paperSize="9" scale="90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tabSelected="1" view="pageBreakPreview" zoomScaleNormal="100" zoomScaleSheetLayoutView="100" workbookViewId="0">
      <pane xSplit="1" ySplit="3" topLeftCell="B51" activePane="bottomRight" state="frozen"/>
      <selection activeCell="D65" sqref="D65"/>
      <selection pane="topRight" activeCell="D65" sqref="D65"/>
      <selection pane="bottomLeft" activeCell="D65" sqref="D65"/>
      <selection pane="bottomRight" activeCell="D65" sqref="D65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20</v>
      </c>
      <c r="C1" s="2"/>
      <c r="G1" s="66" t="s">
        <v>28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57</v>
      </c>
      <c r="E3" s="2" t="s">
        <v>4</v>
      </c>
      <c r="F3" s="2" t="s">
        <v>5</v>
      </c>
      <c r="G3" s="2" t="s">
        <v>6</v>
      </c>
      <c r="H3" s="2" t="s">
        <v>19</v>
      </c>
    </row>
    <row r="4" spans="1:8" hidden="1" x14ac:dyDescent="0.2">
      <c r="A4" s="2">
        <v>2020</v>
      </c>
      <c r="B4" t="s">
        <v>7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8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9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10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11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12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27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13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14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15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16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17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7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8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9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10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11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12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27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13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14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15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16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17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7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8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9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10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11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12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27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13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14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15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16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17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7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8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9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10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11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12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27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13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14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15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16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17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7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8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9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10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11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12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27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13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14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15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16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17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7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8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9</v>
      </c>
      <c r="C66" s="69">
        <f>(Indeks!C66/Indeks!$C$47*Indeks!$C$2)/Indeks!H66*100</f>
        <v>0.7346117123470689</v>
      </c>
      <c r="D66" s="69">
        <f>(Indeks!D66/Indeks!$D$47*Indeks!$D$2)/Indeks!H66*100</f>
        <v>4.5076608818133808E-2</v>
      </c>
      <c r="E66" s="69">
        <f>(Indeks!E66/Indeks!$E$47*Indeks!$E$2)/Indeks!H66*100</f>
        <v>0.11028735156584303</v>
      </c>
      <c r="F66" s="69">
        <f>(Indeks!F66/Indeks!$F$47*Indeks!$F$2)/Indeks!H66*100</f>
        <v>9.1787420386268082E-2</v>
      </c>
      <c r="G66" s="69">
        <f>(Indeks!G66/Indeks!$G$47*Indeks!$G$2)/Indeks!H66*100</f>
        <v>1.8236906882686119E-2</v>
      </c>
      <c r="H66" s="69">
        <f t="shared" si="7"/>
        <v>0.99999999999999989</v>
      </c>
    </row>
    <row r="67" spans="1:10" x14ac:dyDescent="0.2">
      <c r="A67" s="10">
        <f t="shared" si="8"/>
        <v>2025</v>
      </c>
      <c r="B67" s="11" t="s">
        <v>10</v>
      </c>
      <c r="C67" s="68">
        <f>(Indeks!C67/Indeks!$C$47*Indeks!$C$2)/Indeks!H67*100</f>
        <v>0.73683508408685483</v>
      </c>
      <c r="D67" s="68">
        <f>(Indeks!D67/Indeks!$D$47*Indeks!$D$2)/Indeks!H67*100</f>
        <v>4.467987614991261E-2</v>
      </c>
      <c r="E67" s="68">
        <f>(Indeks!E67/Indeks!$E$47*Indeks!$E$2)/Indeks!H67*100</f>
        <v>0.10942495898968894</v>
      </c>
      <c r="F67" s="68">
        <f>(Indeks!F67/Indeks!$F$47*Indeks!$F$2)/Indeks!H67*100</f>
        <v>9.0983682343409228E-2</v>
      </c>
      <c r="G67" s="68">
        <f>(Indeks!G67/Indeks!$G$47*Indeks!$G$2)/Indeks!H67*100</f>
        <v>1.8076398430134581E-2</v>
      </c>
      <c r="H67" s="68">
        <f t="shared" si="7"/>
        <v>1.0000000000000002</v>
      </c>
    </row>
    <row r="68" spans="1:10" x14ac:dyDescent="0.2">
      <c r="A68" s="6">
        <f t="shared" si="8"/>
        <v>2025</v>
      </c>
      <c r="B68" t="s">
        <v>11</v>
      </c>
      <c r="C68" s="69">
        <f>(Indeks!C68/Indeks!$C$47*Indeks!$C$2)/Indeks!H68*100</f>
        <v>0.73675220159343213</v>
      </c>
      <c r="D68" s="69">
        <f>(Indeks!D68/Indeks!$D$47*Indeks!$D$2)/Indeks!H68*100</f>
        <v>4.4674850358360205E-2</v>
      </c>
      <c r="E68" s="69">
        <f>(Indeks!E68/Indeks!$E$47*Indeks!$E$2)/Indeks!H68*100</f>
        <v>0.10952102471614565</v>
      </c>
      <c r="F68" s="69">
        <f>(Indeks!F68/Indeks!$F$47*Indeks!$F$2)/Indeks!H68*100</f>
        <v>9.097755821576721E-2</v>
      </c>
      <c r="G68" s="69">
        <f>(Indeks!G68/Indeks!$G$47*Indeks!$G$2)/Indeks!H68*100</f>
        <v>1.8074365116294962E-2</v>
      </c>
      <c r="H68" s="69">
        <f t="shared" si="7"/>
        <v>1.0000000000000002</v>
      </c>
    </row>
    <row r="69" spans="1:10" x14ac:dyDescent="0.2">
      <c r="A69" s="8">
        <f t="shared" si="8"/>
        <v>2025</v>
      </c>
      <c r="B69" s="9" t="s">
        <v>12</v>
      </c>
      <c r="C69" s="67">
        <f>(Indeks!C69/Indeks!$C$47*Indeks!$C$2)/Indeks!H69*100</f>
        <v>0.73666925853760956</v>
      </c>
      <c r="D69" s="67">
        <f>(Indeks!D69/Indeks!$D$47*Indeks!$D$2)/Indeks!H69*100</f>
        <v>4.4669820894452088E-2</v>
      </c>
      <c r="E69" s="67">
        <f>(Indeks!E69/Indeks!$E$47*Indeks!$E$2)/Indeks!H69*100</f>
        <v>0.10961716438104856</v>
      </c>
      <c r="F69" s="67">
        <f>(Indeks!F69/Indeks!$F$47*Indeks!$F$2)/Indeks!H69*100</f>
        <v>9.0971425870181019E-2</v>
      </c>
      <c r="G69" s="67">
        <f>(Indeks!G69/Indeks!$G$47*Indeks!$G$2)/Indeks!H69*100</f>
        <v>1.8072330316708948E-2</v>
      </c>
      <c r="H69" s="67">
        <f t="shared" si="7"/>
        <v>1</v>
      </c>
    </row>
    <row r="70" spans="1:10" x14ac:dyDescent="0.2">
      <c r="A70" s="10">
        <f t="shared" si="8"/>
        <v>2025</v>
      </c>
      <c r="B70" s="12" t="s">
        <v>27</v>
      </c>
      <c r="C70" s="68">
        <f>(Indeks!C70/Indeks!$C$47*Indeks!$C$2)/Indeks!H70*100</f>
        <v>0.73888138906883727</v>
      </c>
      <c r="D70" s="68">
        <f>(Indeks!D70/Indeks!$D$47*Indeks!$D$2)/Indeks!H70*100</f>
        <v>4.427562172776689E-2</v>
      </c>
      <c r="E70" s="68">
        <f>(Indeks!E70/Indeks!$E$47*Indeks!$E$2)/Indeks!H70*100</f>
        <v>0.10875744110390693</v>
      </c>
      <c r="F70" s="68">
        <f>(Indeks!F70/Indeks!$F$47*Indeks!$F$2)/Indeks!H70*100</f>
        <v>9.017270124181917E-2</v>
      </c>
      <c r="G70" s="68">
        <f>(Indeks!G70/Indeks!$G$47*Indeks!$G$2)/Indeks!H70*100</f>
        <v>1.7912846857669803E-2</v>
      </c>
      <c r="H70" s="68">
        <f t="shared" si="7"/>
        <v>1</v>
      </c>
    </row>
    <row r="71" spans="1:10" x14ac:dyDescent="0.2">
      <c r="A71" s="6">
        <f t="shared" si="8"/>
        <v>2025</v>
      </c>
      <c r="B71" t="s">
        <v>13</v>
      </c>
      <c r="C71" s="69">
        <f>(Indeks!C71/Indeks!$C$47*Indeks!$C$2)/Indeks!H71*100</f>
        <v>0.73879879189056641</v>
      </c>
      <c r="D71" s="69">
        <f>(Indeks!D71/Indeks!$D$47*Indeks!$D$2)/Indeks!H71*100</f>
        <v>4.4270672298162887E-2</v>
      </c>
      <c r="E71" s="69">
        <f>(Indeks!E71/Indeks!$E$47*Indeks!$E$2)/Indeks!H71*100</f>
        <v>0.1088529967584853</v>
      </c>
      <c r="F71" s="69">
        <f>(Indeks!F71/Indeks!$F$47*Indeks!$F$2)/Indeks!H71*100</f>
        <v>9.016669461475578E-2</v>
      </c>
      <c r="G71" s="69">
        <f>(Indeks!G71/Indeks!$G$47*Indeks!$G$2)/Indeks!H71*100</f>
        <v>1.7910844438029611E-2</v>
      </c>
      <c r="H71" s="69">
        <f t="shared" si="7"/>
        <v>0.99999999999999989</v>
      </c>
    </row>
    <row r="72" spans="1:10" x14ac:dyDescent="0.2">
      <c r="A72" s="8">
        <f t="shared" si="8"/>
        <v>2025</v>
      </c>
      <c r="B72" s="9" t="s">
        <v>14</v>
      </c>
      <c r="C72" s="70">
        <f>(Indeks!C72/Indeks!$C$47*Indeks!$C$2)/Indeks!H72*100</f>
        <v>0.73871613423520732</v>
      </c>
      <c r="D72" s="70">
        <f>(Indeks!D72/Indeks!$D$47*Indeks!$D$2)/Indeks!H72*100</f>
        <v>4.4265719244620437E-2</v>
      </c>
      <c r="E72" s="70">
        <f>(Indeks!E72/Indeks!$E$47*Indeks!$E$2)/Indeks!H72*100</f>
        <v>0.10894862608831715</v>
      </c>
      <c r="F72" s="70">
        <f>(Indeks!F72/Indeks!$F$47*Indeks!$F$2)/Indeks!H72*100</f>
        <v>9.0160679879623604E-2</v>
      </c>
      <c r="G72" s="70">
        <f>(Indeks!G72/Indeks!$G$47*Indeks!$G$2)/Indeks!H72*100</f>
        <v>1.7908840552231478E-2</v>
      </c>
      <c r="H72" s="70">
        <f t="shared" si="7"/>
        <v>1</v>
      </c>
    </row>
    <row r="73" spans="1:10" x14ac:dyDescent="0.2">
      <c r="A73" s="6">
        <f t="shared" si="8"/>
        <v>2025</v>
      </c>
      <c r="B73" t="s">
        <v>15</v>
      </c>
      <c r="C73" s="69">
        <f>(Indeks!C73/Indeks!$C$47*Indeks!$C$2)/Indeks!H73*100</f>
        <v>0.74091698714890286</v>
      </c>
      <c r="D73" s="69">
        <f>(Indeks!D73/Indeks!$D$47*Indeks!$D$2)/Indeks!H73*100</f>
        <v>4.3874054380393303E-2</v>
      </c>
      <c r="E73" s="69">
        <f>(Indeks!E73/Indeks!$E$47*Indeks!$E$2)/Indeks!H73*100</f>
        <v>0.10809160414177006</v>
      </c>
      <c r="F73" s="69">
        <f>(Indeks!F73/Indeks!$F$47*Indeks!$F$2)/Indeks!H73*100</f>
        <v>8.9366971918195551E-2</v>
      </c>
      <c r="G73" s="69">
        <f>(Indeks!G73/Indeks!$G$47*Indeks!$G$2)/Indeks!H73*100</f>
        <v>1.7750382410738442E-2</v>
      </c>
      <c r="H73" s="69">
        <f t="shared" si="7"/>
        <v>1.0000000000000002</v>
      </c>
    </row>
    <row r="74" spans="1:10" x14ac:dyDescent="0.2">
      <c r="A74" s="6">
        <f t="shared" si="8"/>
        <v>2025</v>
      </c>
      <c r="B74" t="s">
        <v>16</v>
      </c>
      <c r="C74" s="69">
        <f>(Indeks!C74/Indeks!$C$47*Indeks!$C$2)/Indeks!H74*100</f>
        <v>0.74083467792211</v>
      </c>
      <c r="D74" s="69">
        <f>(Indeks!D74/Indeks!$D$47*Indeks!$D$2)/Indeks!H74*100</f>
        <v>4.3869180366765653E-2</v>
      </c>
      <c r="E74" s="69">
        <f>(Indeks!E74/Indeks!$E$47*Indeks!$E$2)/Indeks!H74*100</f>
        <v>0.10818665006452341</v>
      </c>
      <c r="F74" s="69">
        <f>(Indeks!F74/Indeks!$F$47*Indeks!$F$2)/Indeks!H74*100</f>
        <v>8.9361081144020818E-2</v>
      </c>
      <c r="G74" s="69">
        <f>(Indeks!G74/Indeks!$G$47*Indeks!$G$2)/Indeks!H74*100</f>
        <v>1.7748410502580244E-2</v>
      </c>
      <c r="H74" s="69">
        <f t="shared" si="7"/>
        <v>1.0000000000000002</v>
      </c>
    </row>
    <row r="75" spans="1:10" ht="13.5" thickBot="1" x14ac:dyDescent="0.25">
      <c r="A75" s="16">
        <f t="shared" si="8"/>
        <v>2025</v>
      </c>
      <c r="B75" s="17" t="s">
        <v>17</v>
      </c>
      <c r="C75" s="78">
        <f>(Indeks!C75/Indeks!$C$47*Indeks!$C$2)/Indeks!H75*100</f>
        <v>0.74075230830665928</v>
      </c>
      <c r="D75" s="78">
        <f>(Indeks!D75/Indeks!$D$47*Indeks!$D$2)/Indeks!H75*100</f>
        <v>4.3864302777170246E-2</v>
      </c>
      <c r="E75" s="78">
        <f>(Indeks!E75/Indeks!$E$47*Indeks!$E$2)/Indeks!H75*100</f>
        <v>0.10828176939788881</v>
      </c>
      <c r="F75" s="78">
        <f>(Indeks!F75/Indeks!$F$47*Indeks!$F$2)/Indeks!H75*100</f>
        <v>8.9355182370609992E-2</v>
      </c>
      <c r="G75" s="78">
        <f>(Indeks!G75/Indeks!$G$47*Indeks!$G$2)/Indeks!H75*100</f>
        <v>1.7746437147671885E-2</v>
      </c>
      <c r="H75" s="78">
        <f t="shared" si="7"/>
        <v>1.0000000000000002</v>
      </c>
      <c r="J75" s="45"/>
    </row>
    <row r="76" spans="1:10" x14ac:dyDescent="0.2">
      <c r="A76" s="2">
        <v>2026</v>
      </c>
      <c r="B76" t="s">
        <v>7</v>
      </c>
      <c r="C76" s="69">
        <f>(Indeks!C76/Indeks!$C$47*Indeks!$C$2)/Indeks!H76*100</f>
        <v>0.74267985025259675</v>
      </c>
      <c r="D76" s="69">
        <f>(Indeks!D76/Indeks!$D$47*Indeks!$D$2)/Indeks!H76*100</f>
        <v>4.3520742682383137E-2</v>
      </c>
      <c r="E76" s="69">
        <f>(Indeks!E76/Indeks!$E$47*Indeks!$E$2)/Indeks!H76*100</f>
        <v>0.10750858656774706</v>
      </c>
      <c r="F76" s="69">
        <f>(Indeks!F76/Indeks!$F$47*Indeks!$F$2)/Indeks!H76*100</f>
        <v>8.8683379463583775E-2</v>
      </c>
      <c r="G76" s="69">
        <f>(Indeks!G76/Indeks!$G$47*Indeks!$G$2)/Indeks!H76*100</f>
        <v>1.7607441033689178E-2</v>
      </c>
      <c r="H76" s="69">
        <f t="shared" ref="H76:H87" si="9">SUM(C76:G76)</f>
        <v>0.99999999999999989</v>
      </c>
    </row>
    <row r="77" spans="1:10" x14ac:dyDescent="0.2">
      <c r="A77" s="6">
        <f>A76</f>
        <v>2026</v>
      </c>
      <c r="B77" t="s">
        <v>8</v>
      </c>
      <c r="C77" s="69">
        <f>(Indeks!C77/Indeks!$C$47*Indeks!$C$2)/Indeks!H77*100</f>
        <v>0.74260333610778817</v>
      </c>
      <c r="D77" s="69">
        <f>(Indeks!D77/Indeks!$D$47*Indeks!$D$2)/Indeks!H77*100</f>
        <v>4.3516258984048463E-2</v>
      </c>
      <c r="E77" s="69">
        <f>(Indeks!E77/Indeks!$E$47*Indeks!$E$2)/Indeks!H77*100</f>
        <v>0.10757247178704291</v>
      </c>
      <c r="F77" s="69">
        <f>(Indeks!F77/Indeks!$F$47*Indeks!$F$2)/Indeks!H77*100</f>
        <v>8.8702306083451782E-2</v>
      </c>
      <c r="G77" s="69">
        <f>(Indeks!G77/Indeks!$G$47*Indeks!$G$2)/Indeks!H77*100</f>
        <v>1.7605627037668548E-2</v>
      </c>
      <c r="H77" s="69">
        <f t="shared" si="9"/>
        <v>0.99999999999999978</v>
      </c>
    </row>
    <row r="78" spans="1:10" x14ac:dyDescent="0.2">
      <c r="A78" s="8">
        <f t="shared" ref="A78:A87" si="10">A77</f>
        <v>2026</v>
      </c>
      <c r="B78" s="9" t="s">
        <v>9</v>
      </c>
      <c r="C78" s="69">
        <f>(Indeks!C78/Indeks!$C$47*Indeks!$C$2)/Indeks!H78*100</f>
        <v>0.74252679232320262</v>
      </c>
      <c r="D78" s="69">
        <f>(Indeks!D78/Indeks!$D$47*Indeks!$D$2)/Indeks!H78*100</f>
        <v>4.351177354883469E-2</v>
      </c>
      <c r="E78" s="69">
        <f>(Indeks!E78/Indeks!$E$47*Indeks!$E$2)/Indeks!H78*100</f>
        <v>0.10763638952982414</v>
      </c>
      <c r="F78" s="69">
        <f>(Indeks!F78/Indeks!$F$47*Indeks!$F$2)/Indeks!H78*100</f>
        <v>8.8721232259190014E-2</v>
      </c>
      <c r="G78" s="69">
        <f>(Indeks!G78/Indeks!$G$47*Indeks!$G$2)/Indeks!H78*100</f>
        <v>1.7603812338948598E-2</v>
      </c>
      <c r="H78" s="69">
        <f t="shared" si="9"/>
        <v>1.0000000000000002</v>
      </c>
    </row>
    <row r="79" spans="1:10" x14ac:dyDescent="0.2">
      <c r="A79" s="10">
        <f t="shared" si="10"/>
        <v>2026</v>
      </c>
      <c r="B79" s="11" t="s">
        <v>10</v>
      </c>
      <c r="C79" s="68">
        <f>(Indeks!C79/Indeks!$C$47*Indeks!$C$2)/Indeks!H79*100</f>
        <v>0.74444564830247162</v>
      </c>
      <c r="D79" s="68">
        <f>(Indeks!D79/Indeks!$D$47*Indeks!$D$2)/Indeks!H79*100</f>
        <v>4.3170203120516282E-2</v>
      </c>
      <c r="E79" s="68">
        <f>(Indeks!E79/Indeks!$E$47*Indeks!$E$2)/Indeks!H79*100</f>
        <v>0.10686590529624693</v>
      </c>
      <c r="F79" s="68">
        <f>(Indeks!F79/Indeks!$F$47*Indeks!$F$2)/Indeks!H79*100</f>
        <v>8.8052622084816207E-2</v>
      </c>
      <c r="G79" s="68">
        <f>(Indeks!G79/Indeks!$G$47*Indeks!$G$2)/Indeks!H79*100</f>
        <v>1.7465621195949039E-2</v>
      </c>
      <c r="H79" s="68">
        <f t="shared" si="9"/>
        <v>1</v>
      </c>
    </row>
    <row r="80" spans="1:10" x14ac:dyDescent="0.2">
      <c r="A80" s="6">
        <f t="shared" si="10"/>
        <v>2026</v>
      </c>
      <c r="B80" t="s">
        <v>11</v>
      </c>
      <c r="C80" s="69">
        <f>(Indeks!C80/Indeks!$C$47*Indeks!$C$2)/Indeks!H80*100</f>
        <v>0.74436943437513736</v>
      </c>
      <c r="D80" s="69">
        <f>(Indeks!D80/Indeks!$D$47*Indeks!$D$2)/Indeks!H80*100</f>
        <v>4.3165783495348026E-2</v>
      </c>
      <c r="E80" s="69">
        <f>(Indeks!E80/Indeks!$E$47*Indeks!$E$2)/Indeks!H80*100</f>
        <v>0.10692947787232043</v>
      </c>
      <c r="F80" s="69">
        <f>(Indeks!F80/Indeks!$F$47*Indeks!$F$2)/Indeks!H80*100</f>
        <v>8.8071471134810689E-2</v>
      </c>
      <c r="G80" s="69">
        <f>(Indeks!G80/Indeks!$G$47*Indeks!$G$2)/Indeks!H80*100</f>
        <v>1.7463833122383542E-2</v>
      </c>
      <c r="H80" s="69">
        <f t="shared" si="9"/>
        <v>1.0000000000000002</v>
      </c>
    </row>
    <row r="81" spans="1:8" x14ac:dyDescent="0.2">
      <c r="A81" s="8">
        <f t="shared" si="10"/>
        <v>2026</v>
      </c>
      <c r="B81" s="9" t="s">
        <v>12</v>
      </c>
      <c r="C81" s="67">
        <f>(Indeks!C81/Indeks!$C$47*Indeks!$C$2)/Indeks!H81*100</f>
        <v>0.74429319081897005</v>
      </c>
      <c r="D81" s="67">
        <f>(Indeks!D81/Indeks!$D$47*Indeks!$D$2)/Indeks!H81*100</f>
        <v>4.3161362152011711E-2</v>
      </c>
      <c r="E81" s="67">
        <f>(Indeks!E81/Indeks!$E$47*Indeks!$E$2)/Indeks!H81*100</f>
        <v>0.10699308288575272</v>
      </c>
      <c r="F81" s="67">
        <f>(Indeks!F81/Indeks!$F$47*Indeks!$F$2)/Indeks!H81*100</f>
        <v>8.8090319789576793E-2</v>
      </c>
      <c r="G81" s="67">
        <f>(Indeks!G81/Indeks!$G$47*Indeks!$G$2)/Indeks!H81*100</f>
        <v>1.7462044353688762E-2</v>
      </c>
      <c r="H81" s="67">
        <f t="shared" si="9"/>
        <v>1</v>
      </c>
    </row>
    <row r="82" spans="1:8" x14ac:dyDescent="0.2">
      <c r="A82" s="10">
        <f t="shared" si="10"/>
        <v>2026</v>
      </c>
      <c r="B82" s="12" t="s">
        <v>27</v>
      </c>
      <c r="C82" s="68">
        <f>(Indeks!C82/Indeks!$C$47*Indeks!$C$2)/Indeks!H82*100</f>
        <v>0.74620333814496764</v>
      </c>
      <c r="D82" s="68">
        <f>(Indeks!D82/Indeks!$D$47*Indeks!$D$2)/Indeks!H82*100</f>
        <v>4.2821780765900923E-2</v>
      </c>
      <c r="E82" s="68">
        <f>(Indeks!E82/Indeks!$E$47*Indeks!$E$2)/Indeks!H82*100</f>
        <v>0.10622531404833747</v>
      </c>
      <c r="F82" s="68">
        <f>(Indeks!F82/Indeks!$F$47*Indeks!$F$2)/Indeks!H82*100</f>
        <v>8.7424909111682644E-2</v>
      </c>
      <c r="G82" s="68">
        <f>(Indeks!G82/Indeks!$G$47*Indeks!$G$2)/Indeks!H82*100</f>
        <v>1.7324657929111396E-2</v>
      </c>
      <c r="H82" s="68">
        <f t="shared" si="9"/>
        <v>1</v>
      </c>
    </row>
    <row r="83" spans="1:8" x14ac:dyDescent="0.2">
      <c r="A83" s="6">
        <f t="shared" si="10"/>
        <v>2026</v>
      </c>
      <c r="B83" t="s">
        <v>13</v>
      </c>
      <c r="C83" s="69">
        <f>(Indeks!C83/Indeks!$C$47*Indeks!$C$2)/Indeks!H83*100</f>
        <v>0.74612742574167445</v>
      </c>
      <c r="D83" s="69">
        <f>(Indeks!D83/Indeks!$D$47*Indeks!$D$2)/Indeks!H83*100</f>
        <v>4.2817424440855095E-2</v>
      </c>
      <c r="E83" s="69">
        <f>(Indeks!E83/Indeks!$E$47*Indeks!$E$2)/Indeks!H83*100</f>
        <v>0.10628857413561869</v>
      </c>
      <c r="F83" s="69">
        <f>(Indeks!F83/Indeks!$F$47*Indeks!$F$2)/Indeks!H83*100</f>
        <v>8.7443680216605757E-2</v>
      </c>
      <c r="G83" s="69">
        <f>(Indeks!G83/Indeks!$G$47*Indeks!$G$2)/Indeks!H83*100</f>
        <v>1.7322895465246117E-2</v>
      </c>
      <c r="H83" s="69">
        <f t="shared" si="9"/>
        <v>1</v>
      </c>
    </row>
    <row r="84" spans="1:8" x14ac:dyDescent="0.2">
      <c r="A84" s="8">
        <f t="shared" si="10"/>
        <v>2026</v>
      </c>
      <c r="B84" s="9" t="s">
        <v>14</v>
      </c>
      <c r="C84" s="70">
        <f>(Indeks!C84/Indeks!$C$47*Indeks!$C$2)/Indeks!H84*100</f>
        <v>0.74605148372220298</v>
      </c>
      <c r="D84" s="70">
        <f>(Indeks!D84/Indeks!$D$47*Indeks!$D$2)/Indeks!H84*100</f>
        <v>4.2813066416249081E-2</v>
      </c>
      <c r="E84" s="70">
        <f>(Indeks!E84/Indeks!$E$47*Indeks!$E$2)/Indeks!H84*100</f>
        <v>0.10635186657325017</v>
      </c>
      <c r="F84" s="70">
        <f>(Indeks!F84/Indeks!$F$47*Indeks!$F$2)/Indeks!H84*100</f>
        <v>8.7462450974518074E-2</v>
      </c>
      <c r="G84" s="70">
        <f>(Indeks!G84/Indeks!$G$47*Indeks!$G$2)/Indeks!H84*100</f>
        <v>1.7321132313779842E-2</v>
      </c>
      <c r="H84" s="70">
        <f t="shared" si="9"/>
        <v>1</v>
      </c>
    </row>
    <row r="85" spans="1:8" x14ac:dyDescent="0.2">
      <c r="A85" s="6">
        <f t="shared" si="10"/>
        <v>2026</v>
      </c>
      <c r="B85" t="s">
        <v>15</v>
      </c>
      <c r="C85" s="69">
        <f>(Indeks!C85/Indeks!$C$47*Indeks!$C$2)/Indeks!H85*100</f>
        <v>0.74795290066848064</v>
      </c>
      <c r="D85" s="69">
        <f>(Indeks!D85/Indeks!$D$47*Indeks!$D$2)/Indeks!H85*100</f>
        <v>4.247547327484736E-2</v>
      </c>
      <c r="E85" s="69">
        <f>(Indeks!E85/Indeks!$E$47*Indeks!$E$2)/Indeks!H85*100</f>
        <v>0.10558682956012917</v>
      </c>
      <c r="F85" s="69">
        <f>(Indeks!F85/Indeks!$F$47*Indeks!$F$2)/Indeks!H85*100</f>
        <v>8.6800246211566734E-2</v>
      </c>
      <c r="G85" s="69">
        <f>(Indeks!G85/Indeks!$G$47*Indeks!$G$2)/Indeks!H85*100</f>
        <v>1.7184550284976025E-2</v>
      </c>
      <c r="H85" s="69">
        <f t="shared" si="9"/>
        <v>0.99999999999999989</v>
      </c>
    </row>
    <row r="86" spans="1:8" x14ac:dyDescent="0.2">
      <c r="A86" s="6">
        <f t="shared" si="10"/>
        <v>2026</v>
      </c>
      <c r="B86" t="s">
        <v>16</v>
      </c>
      <c r="C86" s="69">
        <f>(Indeks!C86/Indeks!$C$47*Indeks!$C$2)/Indeks!H86*100</f>
        <v>0.74787729105919798</v>
      </c>
      <c r="D86" s="69">
        <f>(Indeks!D86/Indeks!$D$47*Indeks!$D$2)/Indeks!H86*100</f>
        <v>4.2471179483172063E-2</v>
      </c>
      <c r="E86" s="69">
        <f>(Indeks!E86/Indeks!$E$47*Indeks!$E$2)/Indeks!H86*100</f>
        <v>0.10564977733030392</v>
      </c>
      <c r="F86" s="69">
        <f>(Indeks!F86/Indeks!$F$47*Indeks!$F$2)/Indeks!H86*100</f>
        <v>8.6818939006724202E-2</v>
      </c>
      <c r="G86" s="69">
        <f>(Indeks!G86/Indeks!$G$47*Indeks!$G$2)/Indeks!H86*100</f>
        <v>1.7182813120601659E-2</v>
      </c>
      <c r="H86" s="69">
        <f t="shared" si="9"/>
        <v>0.99999999999999978</v>
      </c>
    </row>
    <row r="87" spans="1:8" ht="13.5" thickBot="1" x14ac:dyDescent="0.25">
      <c r="A87" s="6">
        <f t="shared" si="10"/>
        <v>2026</v>
      </c>
      <c r="B87" t="s">
        <v>17</v>
      </c>
      <c r="C87" s="78">
        <f>(Indeks!C87/Indeks!$C$47*Indeks!$C$2)/Indeks!H87*100</f>
        <v>0.74780165184809144</v>
      </c>
      <c r="D87" s="78">
        <f>(Indeks!D87/Indeks!$D$47*Indeks!$D$2)/Indeks!H87*100</f>
        <v>4.2466884010439736E-2</v>
      </c>
      <c r="E87" s="78">
        <f>(Indeks!E87/Indeks!$E$47*Indeks!$E$2)/Indeks!H87*100</f>
        <v>0.10571275736294963</v>
      </c>
      <c r="F87" s="78">
        <f>(Indeks!F87/Indeks!$F$47*Indeks!$F$2)/Indeks!H87*100</f>
        <v>8.6837631502407087E-2</v>
      </c>
      <c r="G87" s="78">
        <f>(Indeks!G87/Indeks!$G$47*Indeks!$G$2)/Indeks!H87*100</f>
        <v>1.7181075276112234E-2</v>
      </c>
      <c r="H87" s="78">
        <f t="shared" si="9"/>
        <v>1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tabSelected="1" view="pageBreakPreview" zoomScaleNormal="100" zoomScaleSheetLayoutView="100" workbookViewId="0">
      <pane xSplit="2" ySplit="2" topLeftCell="C50" activePane="bottomRight" state="frozen"/>
      <selection activeCell="D65" sqref="D65"/>
      <selection pane="topRight" activeCell="D65" sqref="D65"/>
      <selection pane="bottomLeft" activeCell="D65" sqref="D65"/>
      <selection pane="bottomRight" activeCell="D65" sqref="D65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32</v>
      </c>
      <c r="C1" s="2"/>
      <c r="H1" s="66" t="s">
        <v>28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18</v>
      </c>
      <c r="E2" s="14" t="s">
        <v>30</v>
      </c>
      <c r="F2" s="14" t="s">
        <v>33</v>
      </c>
      <c r="G2" s="14" t="s">
        <v>31</v>
      </c>
      <c r="H2" s="14" t="s">
        <v>61</v>
      </c>
      <c r="I2" s="14" t="s">
        <v>72</v>
      </c>
    </row>
    <row r="3" spans="1:9" s="18" customFormat="1" ht="13.5" hidden="1" thickBot="1" x14ac:dyDescent="0.25">
      <c r="A3" s="2">
        <v>2020</v>
      </c>
      <c r="B3" t="s">
        <v>7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8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9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10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11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12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27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13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14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15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16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17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7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8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9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10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11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12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27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13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14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15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16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17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7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8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9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10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11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12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27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13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14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15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16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17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7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8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9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10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11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12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27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13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14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15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16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17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7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8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9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10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11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12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27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13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14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15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16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17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7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8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9</v>
      </c>
      <c r="C65" s="71">
        <f>Indeks!H66</f>
        <v>104.76387898349836</v>
      </c>
      <c r="D65" s="72">
        <f t="shared" si="7"/>
        <v>1.1329218019751731E-4</v>
      </c>
      <c r="E65" s="72">
        <f>(SUM(C63:C65)-SUM(C60:C62))/SUM(C60:C62)</f>
        <v>3.8744096866455283E-3</v>
      </c>
      <c r="F65" s="72"/>
      <c r="G65" s="72"/>
      <c r="H65" s="72"/>
      <c r="I65" s="90"/>
    </row>
    <row r="66" spans="1:9" x14ac:dyDescent="0.2">
      <c r="A66" s="10">
        <f t="shared" si="8"/>
        <v>2025</v>
      </c>
      <c r="B66" s="11" t="s">
        <v>10</v>
      </c>
      <c r="C66" s="73">
        <f>Indeks!H67</f>
        <v>105.69412447260558</v>
      </c>
      <c r="D66" s="74">
        <f t="shared" si="7"/>
        <v>8.8794487005750058E-3</v>
      </c>
      <c r="E66" s="74"/>
      <c r="F66" s="74"/>
      <c r="G66" s="74"/>
      <c r="H66" s="75"/>
      <c r="I66" s="90"/>
    </row>
    <row r="67" spans="1:9" x14ac:dyDescent="0.2">
      <c r="A67" s="6">
        <f t="shared" si="8"/>
        <v>2025</v>
      </c>
      <c r="B67" t="s">
        <v>11</v>
      </c>
      <c r="C67" s="76">
        <f>Indeks!H68</f>
        <v>105.7060147561466</v>
      </c>
      <c r="D67" s="75">
        <f t="shared" si="7"/>
        <v>1.1249710994202763E-4</v>
      </c>
      <c r="E67" s="75"/>
      <c r="F67" s="75"/>
      <c r="G67" s="75"/>
      <c r="H67" s="75"/>
      <c r="I67" s="90"/>
    </row>
    <row r="68" spans="1:9" x14ac:dyDescent="0.2">
      <c r="A68" s="8">
        <f t="shared" si="8"/>
        <v>2025</v>
      </c>
      <c r="B68" s="9" t="s">
        <v>12</v>
      </c>
      <c r="C68" s="71">
        <f>Indeks!H69</f>
        <v>105.71791640642057</v>
      </c>
      <c r="D68" s="72">
        <f t="shared" si="7"/>
        <v>1.125919873284946E-4</v>
      </c>
      <c r="E68" s="72">
        <f>(SUM(C66:C68)-SUM(C63:C65))/SUM(C63:C65)</f>
        <v>8.8345702197826833E-3</v>
      </c>
      <c r="F68" s="72">
        <f>(SUM(C63:C68)-SUM(C57:C62))/SUM(C57:C62)</f>
        <v>2.2078782442333991E-2</v>
      </c>
      <c r="G68" s="72"/>
      <c r="H68" s="72"/>
      <c r="I68" s="90"/>
    </row>
    <row r="69" spans="1:9" x14ac:dyDescent="0.2">
      <c r="A69" s="10">
        <f t="shared" si="8"/>
        <v>2025</v>
      </c>
      <c r="B69" s="12" t="s">
        <v>27</v>
      </c>
      <c r="C69" s="73">
        <f>Indeks!H70</f>
        <v>106.65915478828549</v>
      </c>
      <c r="D69" s="74">
        <f t="shared" si="7"/>
        <v>8.9033005365565087E-3</v>
      </c>
      <c r="E69" s="74"/>
      <c r="F69" s="74"/>
      <c r="G69" s="74"/>
      <c r="H69" s="75"/>
      <c r="I69" s="90"/>
    </row>
    <row r="70" spans="1:9" x14ac:dyDescent="0.2">
      <c r="A70" s="6">
        <f t="shared" si="8"/>
        <v>2025</v>
      </c>
      <c r="B70" t="s">
        <v>13</v>
      </c>
      <c r="C70" s="76">
        <f>Indeks!H71</f>
        <v>106.67107920575744</v>
      </c>
      <c r="D70" s="75">
        <f t="shared" si="7"/>
        <v>1.1179928713681479E-4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14</v>
      </c>
      <c r="C71" s="71">
        <f>Indeks!H72</f>
        <v>106.68301502371665</v>
      </c>
      <c r="D71" s="72">
        <f t="shared" si="7"/>
        <v>1.1189366460040832E-4</v>
      </c>
      <c r="E71" s="72">
        <f>(SUM(C69:C71)-SUM(C66:C68))/SUM(C66:C68)</f>
        <v>9.1297021129492575E-3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15</v>
      </c>
      <c r="C72" s="73">
        <f>Indeks!H73</f>
        <v>107.63537716997132</v>
      </c>
      <c r="D72" s="75">
        <f t="shared" si="7"/>
        <v>8.9270269127934964E-3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16</v>
      </c>
      <c r="C73" s="76">
        <f>Indeks!H74</f>
        <v>107.6473358227375</v>
      </c>
      <c r="D73" s="75">
        <f t="shared" si="7"/>
        <v>1.1110336657526612E-4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17</v>
      </c>
      <c r="C74" s="88">
        <f>Indeks!H75</f>
        <v>107.65930590984568</v>
      </c>
      <c r="D74" s="89">
        <f t="shared" si="7"/>
        <v>1.111972443785596E-4</v>
      </c>
      <c r="E74" s="89">
        <f>(SUM(C72:C74)-SUM(C69:C71))/SUM(C69:C71)</f>
        <v>9.1520269669596744E-3</v>
      </c>
      <c r="F74" s="89">
        <f>(SUM(C69:C74)-SUM(C63:C68))/SUM(C63:C68)</f>
        <v>1.8205811281544932E-2</v>
      </c>
      <c r="G74" s="89">
        <f>(SUM(C63:C74)-SUM(C51:C62))/SUM(C51:C62)</f>
        <v>4.1791156652442353E-2</v>
      </c>
      <c r="H74" s="88">
        <f>(C63+C64+C65+C66+C67+C68+C69+C70+C71+C72+C73+C74)/12</f>
        <v>106.20119263819244</v>
      </c>
      <c r="I74" s="90"/>
    </row>
    <row r="75" spans="1:9" x14ac:dyDescent="0.2">
      <c r="A75" s="2">
        <v>2026</v>
      </c>
      <c r="B75" s="82" t="s">
        <v>7</v>
      </c>
      <c r="C75" s="76">
        <f>Indeks!H76</f>
        <v>108.50918665781539</v>
      </c>
      <c r="D75" s="75">
        <f t="shared" ref="D75:D86" si="9">(C75-C74)/C74</f>
        <v>7.8941689321441449E-3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8</v>
      </c>
      <c r="C76" s="76">
        <f>Indeks!H77</f>
        <v>108.52036690333449</v>
      </c>
      <c r="D76" s="75">
        <f t="shared" si="9"/>
        <v>1.0303501356393613E-4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9</v>
      </c>
      <c r="C77" s="71">
        <f>Indeks!H78</f>
        <v>108.53155378530734</v>
      </c>
      <c r="D77" s="72">
        <f t="shared" si="9"/>
        <v>1.0308555243654802E-4</v>
      </c>
      <c r="E77" s="72">
        <f>(SUM(C75:C77)-SUM(C72:C74))/SUM(C72:C74)</f>
        <v>8.1100887794134709E-3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10</v>
      </c>
      <c r="C78" s="73">
        <f>Indeks!H79</f>
        <v>109.39027500116588</v>
      </c>
      <c r="D78" s="74">
        <f t="shared" si="9"/>
        <v>7.9121802453618641E-3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11</v>
      </c>
      <c r="C79" s="76">
        <f>Indeks!H80</f>
        <v>109.4014751688313</v>
      </c>
      <c r="D79" s="75">
        <f t="shared" si="9"/>
        <v>1.0238723383136457E-4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12</v>
      </c>
      <c r="C80" s="71">
        <f>Indeks!H81</f>
        <v>109.41268198574123</v>
      </c>
      <c r="D80" s="72">
        <f t="shared" si="9"/>
        <v>1.0243753013968432E-4</v>
      </c>
      <c r="E80" s="72">
        <f>(SUM(C78:C80)-SUM(C75:C77))/SUM(C75:C77)</f>
        <v>8.1192892812844385E-3</v>
      </c>
      <c r="F80" s="72">
        <f>(SUM(C75:C80)-SUM(C69:C74))/SUM(C69:C74)</f>
        <v>1.68134116341376E-2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27</v>
      </c>
      <c r="C81" s="73">
        <f>Indeks!H82</f>
        <v>110.28033647236649</v>
      </c>
      <c r="D81" s="74">
        <f t="shared" si="9"/>
        <v>7.9301089314155488E-3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13</v>
      </c>
      <c r="C82" s="76">
        <f>Indeks!H83</f>
        <v>110.2915566005762</v>
      </c>
      <c r="D82" s="75">
        <f t="shared" si="9"/>
        <v>1.0174187501256052E-4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14</v>
      </c>
      <c r="C83" s="71">
        <f>Indeks!H84</f>
        <v>110.30278339084691</v>
      </c>
      <c r="D83" s="72">
        <f t="shared" si="9"/>
        <v>1.0179192874545996E-4</v>
      </c>
      <c r="E83" s="72">
        <f>(SUM(C81:C83)-SUM(C78:C80))/SUM(C78:C80)</f>
        <v>8.1359178805485849E-3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15</v>
      </c>
      <c r="C84" s="73">
        <f>Indeks!H85</f>
        <v>111.1794649267845</v>
      </c>
      <c r="D84" s="75">
        <f t="shared" si="9"/>
        <v>7.9479547930459658E-3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16</v>
      </c>
      <c r="C85" s="76">
        <f>Indeks!H86</f>
        <v>111.19070505401375</v>
      </c>
      <c r="D85" s="75">
        <f t="shared" si="9"/>
        <v>1.0109895057189804E-4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17</v>
      </c>
      <c r="C86" s="88">
        <f>Indeks!H87</f>
        <v>111.20195185614622</v>
      </c>
      <c r="D86" s="89">
        <f t="shared" si="9"/>
        <v>1.0114876173338805E-4</v>
      </c>
      <c r="E86" s="89">
        <f>(SUM(C84:C86)-SUM(C81:C83))/SUM(C81:C83)</f>
        <v>8.1524684874156473E-3</v>
      </c>
      <c r="F86" s="89">
        <f>(SUM(C81:C86)-SUM(C75:C80))/SUM(C75:C80)</f>
        <v>1.6338057228699486E-2</v>
      </c>
      <c r="G86" s="89">
        <f>(SUM(C75:C86)-SUM(C63:C74))/SUM(C63:C74)</f>
        <v>3.4367180079474209E-2</v>
      </c>
      <c r="H86" s="88">
        <f>(C75+C76+C77+C78+C79+C80+C81+C82+C83+C84+C85+C86)/12</f>
        <v>109.85102815024413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tabSelected="1" zoomScaleNormal="100" workbookViewId="0">
      <selection activeCell="D65" sqref="D65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29</v>
      </c>
    </row>
    <row r="2" spans="1:7" x14ac:dyDescent="0.2">
      <c r="A2" s="4" t="s">
        <v>26</v>
      </c>
      <c r="B2" s="4" t="s">
        <v>64</v>
      </c>
    </row>
    <row r="3" spans="1:7" x14ac:dyDescent="0.2">
      <c r="A3" s="4"/>
      <c r="B3" s="4" t="s">
        <v>63</v>
      </c>
    </row>
    <row r="4" spans="1:7" x14ac:dyDescent="0.2">
      <c r="A4" s="4"/>
      <c r="B4" s="4" t="s">
        <v>62</v>
      </c>
    </row>
    <row r="5" spans="1:7" x14ac:dyDescent="0.2">
      <c r="A5" s="4"/>
      <c r="B5" s="4"/>
    </row>
    <row r="6" spans="1:7" x14ac:dyDescent="0.2">
      <c r="A6" s="2" t="s">
        <v>21</v>
      </c>
      <c r="B6" s="2" t="s">
        <v>58</v>
      </c>
      <c r="C6" s="2" t="s">
        <v>22</v>
      </c>
      <c r="D6" s="2" t="s">
        <v>34</v>
      </c>
      <c r="E6" s="2" t="s">
        <v>25</v>
      </c>
    </row>
    <row r="7" spans="1:7" ht="38.25" x14ac:dyDescent="0.2">
      <c r="A7" s="54" t="s">
        <v>69</v>
      </c>
      <c r="B7" s="44" t="s">
        <v>68</v>
      </c>
      <c r="C7" t="s">
        <v>23</v>
      </c>
      <c r="D7" s="5" t="s">
        <v>35</v>
      </c>
      <c r="E7" s="23">
        <f>Indeks!C2</f>
        <v>0.71899999999999997</v>
      </c>
    </row>
    <row r="8" spans="1:7" ht="39.75" customHeight="1" x14ac:dyDescent="0.2">
      <c r="A8" s="54" t="s">
        <v>57</v>
      </c>
      <c r="B8" s="44" t="s">
        <v>65</v>
      </c>
      <c r="C8" t="s">
        <v>24</v>
      </c>
      <c r="D8" s="5" t="s">
        <v>36</v>
      </c>
      <c r="E8" s="23">
        <f>Indeks!D2</f>
        <v>4.7E-2</v>
      </c>
    </row>
    <row r="9" spans="1:7" ht="26.25" customHeight="1" x14ac:dyDescent="0.2">
      <c r="A9" s="35" t="s">
        <v>4</v>
      </c>
      <c r="B9" s="44" t="s">
        <v>60</v>
      </c>
      <c r="C9" t="s">
        <v>24</v>
      </c>
      <c r="D9" s="5" t="s">
        <v>36</v>
      </c>
      <c r="E9" s="23">
        <f>Indeks!E2</f>
        <v>0.113</v>
      </c>
    </row>
    <row r="10" spans="1:7" ht="38.25" x14ac:dyDescent="0.2">
      <c r="A10" s="35" t="s">
        <v>5</v>
      </c>
      <c r="B10" s="44" t="s">
        <v>67</v>
      </c>
      <c r="C10" t="s">
        <v>24</v>
      </c>
      <c r="D10" s="5" t="s">
        <v>36</v>
      </c>
      <c r="E10" s="23">
        <f>Indeks!F2</f>
        <v>9.6000000000000002E-2</v>
      </c>
    </row>
    <row r="11" spans="1:7" ht="51" x14ac:dyDescent="0.2">
      <c r="A11" s="35" t="s">
        <v>6</v>
      </c>
      <c r="B11" s="44" t="s">
        <v>59</v>
      </c>
      <c r="C11" t="s">
        <v>24</v>
      </c>
      <c r="D11" s="5" t="s">
        <v>36</v>
      </c>
      <c r="E11" s="23">
        <f>Indeks!G2</f>
        <v>2.5000000000000001E-2</v>
      </c>
    </row>
    <row r="12" spans="1:7" x14ac:dyDescent="0.2">
      <c r="A12" s="54" t="s">
        <v>66</v>
      </c>
      <c r="B12" s="44"/>
      <c r="D12" s="5"/>
      <c r="E12" s="23"/>
    </row>
    <row r="13" spans="1:7" ht="16.5" customHeight="1" x14ac:dyDescent="0.2">
      <c r="A13" s="58">
        <v>1</v>
      </c>
      <c r="B13" s="91" t="s">
        <v>70</v>
      </c>
      <c r="C13" s="91"/>
      <c r="D13" s="91"/>
      <c r="E13" s="91"/>
      <c r="G13" s="56"/>
    </row>
    <row r="14" spans="1:7" ht="25.5" customHeight="1" x14ac:dyDescent="0.2">
      <c r="A14" s="58">
        <v>2</v>
      </c>
      <c r="B14" s="91" t="s">
        <v>71</v>
      </c>
      <c r="C14" s="91"/>
      <c r="D14" s="91"/>
      <c r="E14" s="91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5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47</v>
      </c>
    </row>
    <row r="3" spans="1:11" x14ac:dyDescent="0.2">
      <c r="A3" s="46"/>
      <c r="B3" s="46" t="s">
        <v>2</v>
      </c>
      <c r="C3" s="46" t="s">
        <v>38</v>
      </c>
      <c r="D3" s="46" t="s">
        <v>39</v>
      </c>
      <c r="E3" s="46" t="s">
        <v>40</v>
      </c>
      <c r="F3" s="46" t="s">
        <v>42</v>
      </c>
      <c r="G3" s="46" t="s">
        <v>43</v>
      </c>
      <c r="H3" s="46" t="s">
        <v>49</v>
      </c>
      <c r="I3" s="52" t="s">
        <v>52</v>
      </c>
      <c r="J3" s="52" t="s">
        <v>51</v>
      </c>
      <c r="K3" s="52" t="s">
        <v>53</v>
      </c>
    </row>
    <row r="4" spans="1:11" x14ac:dyDescent="0.2">
      <c r="A4" s="46"/>
      <c r="B4" s="46" t="s">
        <v>41</v>
      </c>
      <c r="C4" s="46" t="s">
        <v>40</v>
      </c>
      <c r="D4" s="46" t="s">
        <v>42</v>
      </c>
      <c r="E4" s="46" t="s">
        <v>43</v>
      </c>
      <c r="F4" s="46" t="s">
        <v>49</v>
      </c>
      <c r="G4" s="46" t="s">
        <v>50</v>
      </c>
      <c r="H4" s="46" t="s">
        <v>51</v>
      </c>
      <c r="I4" s="52" t="s">
        <v>53</v>
      </c>
      <c r="J4" s="52" t="s">
        <v>54</v>
      </c>
      <c r="K4" s="53" t="s">
        <v>55</v>
      </c>
    </row>
    <row r="5" spans="1:11" x14ac:dyDescent="0.2">
      <c r="A5" s="46" t="s">
        <v>46</v>
      </c>
      <c r="B5" s="46" t="s">
        <v>44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47</v>
      </c>
      <c r="B6" s="46" t="s">
        <v>45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48</v>
      </c>
      <c r="B7" s="46" t="s">
        <v>44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Props1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2024-12-19T08:15:00Z</cp:lastPrinted>
  <dcterms:created xsi:type="dcterms:W3CDTF">2009-05-19T06:17:18Z</dcterms:created>
  <dcterms:modified xsi:type="dcterms:W3CDTF">2025-01-16T14:05:59Z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