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SBLON\"/>
    </mc:Choice>
  </mc:AlternateContent>
  <xr:revisionPtr revIDLastSave="0" documentId="13_ncr:1_{B57AAF73-30FF-470A-A9A6-66814F6D6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Indeks!$A$1:$J$274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5" i="1" l="1"/>
  <c r="H245" i="1" s="1"/>
  <c r="E245" i="1"/>
  <c r="C246" i="1"/>
  <c r="C245" i="1"/>
  <c r="C244" i="1"/>
  <c r="C243" i="1"/>
  <c r="C242" i="1"/>
  <c r="C241" i="1"/>
  <c r="C240" i="1"/>
  <c r="F244" i="1" l="1"/>
  <c r="E244" i="1"/>
  <c r="H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243" i="1" l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H175" i="1" s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F57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G108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31" i="2" l="1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E114" i="2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158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H54" i="2" l="1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H158" i="2" s="1"/>
  <c r="F115" i="2"/>
  <c r="G139" i="2"/>
  <c r="H139" i="2" s="1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D157" i="5" s="1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42" i="2" l="1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C247" i="1" l="1"/>
  <c r="C249" i="1"/>
  <c r="C248" i="1"/>
  <c r="H181" i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46" i="1" l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46" i="1"/>
  <c r="F247" i="1" s="1"/>
  <c r="F248" i="1" s="1"/>
  <c r="F249" i="1" s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46" i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D246" i="1" l="1"/>
  <c r="H241" i="2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D247" i="1"/>
  <c r="D248" i="1" s="1"/>
  <c r="H246" i="1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7" i="1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C254" i="5"/>
  <c r="D255" i="2"/>
  <c r="E255" i="2"/>
  <c r="C255" i="2"/>
  <c r="H253" i="2"/>
  <c r="G255" i="2" l="1"/>
  <c r="H255" i="2" s="1"/>
  <c r="D257" i="1"/>
  <c r="H256" i="1"/>
  <c r="F254" i="5"/>
  <c r="D254" i="5"/>
  <c r="D253" i="5"/>
  <c r="H254" i="5"/>
  <c r="G254" i="5"/>
  <c r="E254" i="5"/>
  <c r="H254" i="2"/>
  <c r="C255" i="5" l="1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C258" i="2"/>
  <c r="G258" i="2"/>
  <c r="F258" i="2"/>
  <c r="E258" i="2"/>
  <c r="D258" i="2"/>
  <c r="H257" i="2"/>
  <c r="E257" i="5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C266" i="2"/>
  <c r="G266" i="2"/>
  <c r="F266" i="2"/>
  <c r="E266" i="2"/>
  <c r="H265" i="2"/>
  <c r="H267" i="1"/>
  <c r="D267" i="2" s="1"/>
  <c r="D265" i="5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<sst xmlns="http://schemas.openxmlformats.org/spreadsheetml/2006/main" count="988" uniqueCount="85">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</sst>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5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4"/>
  <sheetViews>
    <sheetView tabSelected="1" view="pageBreakPreview" zoomScaleNormal="100" zoomScaleSheetLayoutView="100" workbookViewId="0">
      <pane xSplit="2" ySplit="183" topLeftCell="C236" activePane="bottomRight" state="frozen"/>
      <selection pane="topRight" activeCell="C1" sqref="C1"/>
      <selection pane="bottomLeft" activeCell="A184" sqref="A184"/>
      <selection pane="bottomRight" activeCell="D246" sqref="D246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69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3</v>
      </c>
      <c r="D3" s="140" t="s">
        <v>74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70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83</v>
      </c>
    </row>
    <row r="241" spans="1:8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8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8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8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8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8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31">
        <f t="shared" ref="D245:D267" si="75">D245</f>
        <v>163.69999999999999</v>
      </c>
      <c r="E246" s="131">
        <f t="shared" ref="E245:E255" si="76">E245*(1+(((SUM(E$232:E$243)-SUM(E$220:E$231))/SUM(E$220:E$231))/12))</f>
        <v>156.22573232467309</v>
      </c>
      <c r="F246" s="131">
        <f t="shared" ref="F245:F255" si="77">F245*(1+(((SUM(F$232:F$243)-SUM(F$220:F$231))/SUM(F$220:F$231))/12))</f>
        <v>125.20723372690783</v>
      </c>
      <c r="G246" s="73">
        <f t="shared" ref="G245:G267" si="78">+G245</f>
        <v>2.82</v>
      </c>
      <c r="H246" s="180">
        <f t="shared" ref="H245:H254" si="79">100+((C246-$C$40)/$C$40*100*$C$2)+((D246-$D$40)/$D$40*100*$D$2)+((E246-$E$40)/$E$40*100*$E$2)+((F246-$F$40)/$F$40*100*$F$2)+((G246-$G$40)/$G$40*100*$G$2)</f>
        <v>142.39843481476296</v>
      </c>
    </row>
    <row r="247" spans="1:8" ht="15" x14ac:dyDescent="0.2">
      <c r="A247" s="18">
        <v>2024</v>
      </c>
      <c r="B247" s="185" t="s">
        <v>10</v>
      </c>
      <c r="C247" s="130">
        <f t="shared" ref="C247:C255" si="80">C244*(1+(((SUM(C$232:C$243)-SUM(C$220:C$231))/SUM(C$220:C$231))/4))</f>
        <v>163.5582260841249</v>
      </c>
      <c r="D247" s="132">
        <f t="shared" si="75"/>
        <v>163.69999999999999</v>
      </c>
      <c r="E247" s="130">
        <f t="shared" si="76"/>
        <v>156.38047548777047</v>
      </c>
      <c r="F247" s="130">
        <f t="shared" si="77"/>
        <v>125.21289050985385</v>
      </c>
      <c r="G247" s="129">
        <f t="shared" si="78"/>
        <v>2.82</v>
      </c>
      <c r="H247" s="179">
        <f t="shared" si="79"/>
        <v>143.49357548603069</v>
      </c>
    </row>
    <row r="248" spans="1:8" ht="15" x14ac:dyDescent="0.2">
      <c r="A248" s="11">
        <v>2024</v>
      </c>
      <c r="B248" s="144" t="s">
        <v>11</v>
      </c>
      <c r="C248" s="130">
        <f t="shared" si="80"/>
        <v>163.5582260841249</v>
      </c>
      <c r="D248" s="130">
        <f t="shared" si="75"/>
        <v>163.69999999999999</v>
      </c>
      <c r="E248" s="130">
        <f t="shared" si="76"/>
        <v>156.53537192553119</v>
      </c>
      <c r="F248" s="130">
        <f t="shared" si="77"/>
        <v>125.21854754836971</v>
      </c>
      <c r="G248" s="72">
        <f t="shared" si="78"/>
        <v>2.82</v>
      </c>
      <c r="H248" s="179">
        <f t="shared" si="79"/>
        <v>143.50622793755298</v>
      </c>
    </row>
    <row r="249" spans="1:8" ht="15" x14ac:dyDescent="0.2">
      <c r="A249" s="13">
        <v>2024</v>
      </c>
      <c r="B249" s="175" t="s">
        <v>12</v>
      </c>
      <c r="C249" s="131">
        <f t="shared" si="80"/>
        <v>163.5582260841249</v>
      </c>
      <c r="D249" s="131">
        <f t="shared" si="75"/>
        <v>163.69999999999999</v>
      </c>
      <c r="E249" s="131">
        <f t="shared" si="76"/>
        <v>156.69042178977534</v>
      </c>
      <c r="F249" s="131">
        <f t="shared" si="77"/>
        <v>125.22420484246696</v>
      </c>
      <c r="G249" s="73">
        <f t="shared" si="78"/>
        <v>2.82</v>
      </c>
      <c r="H249" s="180">
        <f t="shared" si="79"/>
        <v>143.51889237070711</v>
      </c>
    </row>
    <row r="250" spans="1:8" ht="15" x14ac:dyDescent="0.2">
      <c r="A250" s="18">
        <v>2024</v>
      </c>
      <c r="B250" s="185" t="s">
        <v>30</v>
      </c>
      <c r="C250" s="130">
        <f t="shared" si="80"/>
        <v>165.30551143387098</v>
      </c>
      <c r="D250" s="130">
        <f t="shared" si="75"/>
        <v>163.69999999999999</v>
      </c>
      <c r="E250" s="130">
        <f t="shared" si="76"/>
        <v>156.8456252324734</v>
      </c>
      <c r="F250" s="130">
        <f t="shared" si="77"/>
        <v>125.22986239215716</v>
      </c>
      <c r="G250" s="72">
        <f t="shared" si="78"/>
        <v>2.82</v>
      </c>
      <c r="H250" s="179">
        <f t="shared" si="79"/>
        <v>144.62563328888982</v>
      </c>
    </row>
    <row r="251" spans="1:8" ht="15" x14ac:dyDescent="0.2">
      <c r="A251" s="11">
        <v>2024</v>
      </c>
      <c r="B251" s="144" t="s">
        <v>13</v>
      </c>
      <c r="C251" s="130">
        <f t="shared" si="80"/>
        <v>165.30551143387098</v>
      </c>
      <c r="D251" s="130">
        <f t="shared" si="75"/>
        <v>163.69999999999999</v>
      </c>
      <c r="E251" s="130">
        <f t="shared" si="76"/>
        <v>157.00098240574636</v>
      </c>
      <c r="F251" s="130">
        <f t="shared" si="77"/>
        <v>125.23552019745183</v>
      </c>
      <c r="G251" s="72">
        <f t="shared" si="78"/>
        <v>2.82</v>
      </c>
      <c r="H251" s="179">
        <f t="shared" si="79"/>
        <v>144.63832172084855</v>
      </c>
    </row>
    <row r="252" spans="1:8" ht="15" x14ac:dyDescent="0.2">
      <c r="A252" s="13">
        <v>2024</v>
      </c>
      <c r="B252" s="175" t="s">
        <v>14</v>
      </c>
      <c r="C252" s="131">
        <f t="shared" si="80"/>
        <v>165.30551143387098</v>
      </c>
      <c r="D252" s="131">
        <f t="shared" si="75"/>
        <v>163.69999999999999</v>
      </c>
      <c r="E252" s="131">
        <f t="shared" si="76"/>
        <v>157.15649346186592</v>
      </c>
      <c r="F252" s="131">
        <f t="shared" si="77"/>
        <v>125.24117825836255</v>
      </c>
      <c r="G252" s="73">
        <f t="shared" si="78"/>
        <v>2.82</v>
      </c>
      <c r="H252" s="180">
        <f t="shared" si="79"/>
        <v>144.65102217000347</v>
      </c>
    </row>
    <row r="253" spans="1:8" ht="15" x14ac:dyDescent="0.2">
      <c r="A253" s="11">
        <v>2024</v>
      </c>
      <c r="B253" s="144" t="s">
        <v>15</v>
      </c>
      <c r="C253" s="130">
        <f t="shared" si="80"/>
        <v>167.07146295631</v>
      </c>
      <c r="D253" s="130">
        <f t="shared" si="75"/>
        <v>163.69999999999999</v>
      </c>
      <c r="E253" s="130">
        <f t="shared" si="76"/>
        <v>157.31215855325459</v>
      </c>
      <c r="F253" s="130">
        <f>F252*(1+(((SUM(F$232:F$243)-SUM(F$220:F$231))/SUM(F$220:F$231))/12))</f>
        <v>125.24683657490084</v>
      </c>
      <c r="G253" s="72">
        <f t="shared" si="78"/>
        <v>2.82</v>
      </c>
      <c r="H253" s="179">
        <f t="shared" si="79"/>
        <v>145.76948698272503</v>
      </c>
    </row>
    <row r="254" spans="1:8" ht="15" x14ac:dyDescent="0.2">
      <c r="A254" s="11">
        <v>2024</v>
      </c>
      <c r="B254" s="144" t="s">
        <v>16</v>
      </c>
      <c r="C254" s="130">
        <f t="shared" si="80"/>
        <v>167.07146295631</v>
      </c>
      <c r="D254" s="130">
        <f t="shared" si="75"/>
        <v>163.69999999999999</v>
      </c>
      <c r="E254" s="130">
        <f t="shared" si="76"/>
        <v>157.46797783248587</v>
      </c>
      <c r="F254" s="130">
        <f t="shared" si="77"/>
        <v>125.25249514707826</v>
      </c>
      <c r="G254" s="72">
        <f t="shared" si="78"/>
        <v>2.82</v>
      </c>
      <c r="H254" s="179">
        <f t="shared" si="79"/>
        <v>145.78221150191894</v>
      </c>
    </row>
    <row r="255" spans="1:8" ht="15.75" thickBot="1" x14ac:dyDescent="0.25">
      <c r="A255" s="31">
        <v>2024</v>
      </c>
      <c r="B255" s="186" t="s">
        <v>17</v>
      </c>
      <c r="C255" s="182">
        <f t="shared" si="80"/>
        <v>167.07146295631</v>
      </c>
      <c r="D255" s="182">
        <f t="shared" si="75"/>
        <v>163.69999999999999</v>
      </c>
      <c r="E255" s="182">
        <f t="shared" si="76"/>
        <v>157.62395145228436</v>
      </c>
      <c r="F255" s="182">
        <f t="shared" si="77"/>
        <v>125.25815397490636</v>
      </c>
      <c r="G255" s="183">
        <f t="shared" si="78"/>
        <v>2.82</v>
      </c>
      <c r="H255" s="184">
        <f>100+((C255-$C$40)/$C$40*100*$C$2)+((D255-$D$40)/$D$40*100*$D$2)+((E255-$E$40)/$E$40*100*$E$2)+((F255-$F$40)/$F$40*100*$F$2)+((G255-$G$40)/$G$40*100*$G$2)</f>
        <v>145.79494807397907</v>
      </c>
    </row>
    <row r="256" spans="1:8" ht="15" x14ac:dyDescent="0.2">
      <c r="A256" s="2">
        <v>2026</v>
      </c>
      <c r="B256" s="144" t="s">
        <v>7</v>
      </c>
      <c r="C256" s="130">
        <f>C253*(1+(((SUM(C$244:C$255)-SUM(C$232:C$243))/SUM(C$232:C$243))/4))</f>
        <v>168.7770903441496</v>
      </c>
      <c r="D256" s="130">
        <f t="shared" si="75"/>
        <v>163.69999999999999</v>
      </c>
      <c r="E256" s="130">
        <f>E255*(1+(((SUM(E$244:E$255)-SUM(E$232:E$243))/SUM(E$232:E$243))/12))</f>
        <v>157.73386734433777</v>
      </c>
      <c r="F256" s="130">
        <f>F255*(1+(((SUM(F$244:F$255)-SUM(F$232:F$243))/SUM(F$232:F$243))/12))</f>
        <v>125.29779503599744</v>
      </c>
      <c r="G256" s="72">
        <f>+G255</f>
        <v>2.82</v>
      </c>
      <c r="H256" s="197">
        <f>100+((C256-$C$40)/$C$40*100*$C$2)+((D256-$D$40)/$D$40*100*$D$2)+((E256-$E$40)/$E$40*100*$E$2)+((F256-$F$40)/$F$40*100*$F$2)+((G256-$G$40)/$G$40*100*$G$2)</f>
        <v>146.87557576376309</v>
      </c>
    </row>
    <row r="257" spans="1:13" ht="15" x14ac:dyDescent="0.2">
      <c r="A257" s="11">
        <v>2024</v>
      </c>
      <c r="B257" s="144" t="s">
        <v>8</v>
      </c>
      <c r="C257" s="130">
        <f t="shared" ref="C257:C267" si="81">C254*(1+(((SUM(C$244:C$255)-SUM(C$232:C$243))/SUM(C$232:C$243))/4))</f>
        <v>168.7770903441496</v>
      </c>
      <c r="D257" s="130">
        <f t="shared" si="75"/>
        <v>163.69999999999999</v>
      </c>
      <c r="E257" s="130">
        <f t="shared" ref="E257:E267" si="82">E256*(1+(((SUM(E$244:E$255)-SUM(E$232:E$243))/SUM(E$232:E$243))/12))</f>
        <v>157.84385988402764</v>
      </c>
      <c r="F257" s="130">
        <f t="shared" ref="F257:F267" si="83">F256*(1+(((SUM(F$244:F$255)-SUM(F$232:F$243))/SUM(F$232:F$243))/12))</f>
        <v>125.33744864248915</v>
      </c>
      <c r="G257" s="72">
        <f t="shared" si="78"/>
        <v>2.82</v>
      </c>
      <c r="H257" s="197">
        <f t="shared" ref="H257:H266" si="84">100+((C257-$C$40)/$C$40*100*$C$2)+((D257-$D$40)/$D$40*100*$D$2)+((E257-$E$40)/$E$40*100*$E$2)+((F257-$F$40)/$F$40*100*$F$2)+((G257-$G$40)/$G$40*100*$G$2)</f>
        <v>146.88823040158752</v>
      </c>
    </row>
    <row r="258" spans="1:13" ht="15" x14ac:dyDescent="0.2">
      <c r="A258" s="13">
        <v>2024</v>
      </c>
      <c r="B258" s="175" t="s">
        <v>9</v>
      </c>
      <c r="C258" s="131">
        <f t="shared" si="81"/>
        <v>168.7770903441496</v>
      </c>
      <c r="D258" s="131">
        <f t="shared" si="75"/>
        <v>163.69999999999999</v>
      </c>
      <c r="E258" s="131">
        <f t="shared" si="82"/>
        <v>157.95392912480264</v>
      </c>
      <c r="F258" s="131">
        <f t="shared" si="83"/>
        <v>125.37711479835181</v>
      </c>
      <c r="G258" s="73">
        <f t="shared" si="78"/>
        <v>2.82</v>
      </c>
      <c r="H258" s="198">
        <f t="shared" si="84"/>
        <v>146.9008923085371</v>
      </c>
    </row>
    <row r="259" spans="1:13" ht="15" x14ac:dyDescent="0.2">
      <c r="A259" s="18">
        <v>2024</v>
      </c>
      <c r="B259" s="185" t="s">
        <v>10</v>
      </c>
      <c r="C259" s="130">
        <f t="shared" si="81"/>
        <v>170.50013042913488</v>
      </c>
      <c r="D259" s="132">
        <f t="shared" si="75"/>
        <v>163.69999999999999</v>
      </c>
      <c r="E259" s="130">
        <f t="shared" si="82"/>
        <v>158.06407512014871</v>
      </c>
      <c r="F259" s="130">
        <f t="shared" si="83"/>
        <v>125.41679350755697</v>
      </c>
      <c r="G259" s="129">
        <f t="shared" si="78"/>
        <v>2.82</v>
      </c>
      <c r="H259" s="197">
        <f t="shared" si="84"/>
        <v>147.99244478365446</v>
      </c>
    </row>
    <row r="260" spans="1:13" ht="15" x14ac:dyDescent="0.2">
      <c r="A260" s="11">
        <v>2024</v>
      </c>
      <c r="B260" s="144" t="s">
        <v>11</v>
      </c>
      <c r="C260" s="130">
        <f t="shared" si="81"/>
        <v>170.50013042913488</v>
      </c>
      <c r="D260" s="130">
        <f t="shared" si="75"/>
        <v>163.69999999999999</v>
      </c>
      <c r="E260" s="130">
        <f t="shared" si="82"/>
        <v>158.17429792358914</v>
      </c>
      <c r="F260" s="130">
        <f t="shared" si="83"/>
        <v>125.45648477407745</v>
      </c>
      <c r="G260" s="72">
        <f t="shared" si="78"/>
        <v>2.82</v>
      </c>
      <c r="H260" s="197">
        <f t="shared" si="84"/>
        <v>148.00512124258756</v>
      </c>
    </row>
    <row r="261" spans="1:13" ht="15" x14ac:dyDescent="0.2">
      <c r="A261" s="13">
        <v>2024</v>
      </c>
      <c r="B261" s="175" t="s">
        <v>12</v>
      </c>
      <c r="C261" s="131">
        <f t="shared" si="81"/>
        <v>170.50013042913488</v>
      </c>
      <c r="D261" s="131">
        <f t="shared" si="75"/>
        <v>163.69999999999999</v>
      </c>
      <c r="E261" s="131">
        <f t="shared" si="82"/>
        <v>158.28459758868451</v>
      </c>
      <c r="F261" s="131">
        <f t="shared" si="83"/>
        <v>125.49618860188733</v>
      </c>
      <c r="G261" s="73">
        <f t="shared" si="78"/>
        <v>2.82</v>
      </c>
      <c r="H261" s="198">
        <f t="shared" si="84"/>
        <v>148.01780498438515</v>
      </c>
    </row>
    <row r="262" spans="1:13" ht="15" x14ac:dyDescent="0.2">
      <c r="A262" s="18">
        <v>2024</v>
      </c>
      <c r="B262" s="185" t="s">
        <v>30</v>
      </c>
      <c r="C262" s="130">
        <f t="shared" si="81"/>
        <v>172.24076097695144</v>
      </c>
      <c r="D262" s="130">
        <f t="shared" si="75"/>
        <v>163.69999999999999</v>
      </c>
      <c r="E262" s="130">
        <f t="shared" si="82"/>
        <v>158.39497416903271</v>
      </c>
      <c r="F262" s="130">
        <f t="shared" si="83"/>
        <v>125.53590499496192</v>
      </c>
      <c r="G262" s="72">
        <f t="shared" si="78"/>
        <v>2.82</v>
      </c>
      <c r="H262" s="197">
        <f t="shared" si="84"/>
        <v>149.12039359421806</v>
      </c>
    </row>
    <row r="263" spans="1:13" ht="15" x14ac:dyDescent="0.2">
      <c r="A263" s="11">
        <v>2024</v>
      </c>
      <c r="B263" s="144" t="s">
        <v>13</v>
      </c>
      <c r="C263" s="130">
        <f t="shared" si="81"/>
        <v>172.24076097695144</v>
      </c>
      <c r="D263" s="130">
        <f t="shared" si="75"/>
        <v>163.69999999999999</v>
      </c>
      <c r="E263" s="130">
        <f t="shared" si="82"/>
        <v>158.50542771826909</v>
      </c>
      <c r="F263" s="130">
        <f t="shared" si="83"/>
        <v>125.57563395727783</v>
      </c>
      <c r="G263" s="72">
        <f t="shared" si="78"/>
        <v>2.82</v>
      </c>
      <c r="H263" s="197">
        <f t="shared" si="84"/>
        <v>149.1330919155053</v>
      </c>
    </row>
    <row r="264" spans="1:13" ht="15" x14ac:dyDescent="0.2">
      <c r="A264" s="13">
        <v>2024</v>
      </c>
      <c r="B264" s="175" t="s">
        <v>14</v>
      </c>
      <c r="C264" s="131">
        <f t="shared" si="81"/>
        <v>172.24076097695144</v>
      </c>
      <c r="D264" s="131">
        <f t="shared" si="75"/>
        <v>163.69999999999999</v>
      </c>
      <c r="E264" s="131">
        <f t="shared" si="82"/>
        <v>158.61595829006632</v>
      </c>
      <c r="F264" s="131">
        <f t="shared" si="83"/>
        <v>125.6153754928129</v>
      </c>
      <c r="G264" s="73">
        <f t="shared" si="78"/>
        <v>2.82</v>
      </c>
      <c r="H264" s="198">
        <f t="shared" si="84"/>
        <v>149.14579753342377</v>
      </c>
    </row>
    <row r="265" spans="1:13" ht="15" x14ac:dyDescent="0.2">
      <c r="A265" s="11">
        <v>2024</v>
      </c>
      <c r="B265" s="144" t="s">
        <v>15</v>
      </c>
      <c r="C265" s="130">
        <f t="shared" si="81"/>
        <v>173.99916156808916</v>
      </c>
      <c r="D265" s="130">
        <f t="shared" si="75"/>
        <v>163.69999999999999</v>
      </c>
      <c r="E265" s="130">
        <f t="shared" si="82"/>
        <v>158.72656593813457</v>
      </c>
      <c r="F265" s="130">
        <f t="shared" si="83"/>
        <v>125.65512960554625</v>
      </c>
      <c r="G265" s="72">
        <f t="shared" si="78"/>
        <v>2.82</v>
      </c>
      <c r="H265" s="197">
        <f t="shared" si="84"/>
        <v>150.25953476377813</v>
      </c>
    </row>
    <row r="266" spans="1:13" ht="15" x14ac:dyDescent="0.2">
      <c r="A266" s="11">
        <v>2024</v>
      </c>
      <c r="B266" s="144" t="s">
        <v>16</v>
      </c>
      <c r="C266" s="130">
        <f t="shared" si="81"/>
        <v>173.99916156808916</v>
      </c>
      <c r="D266" s="130">
        <f t="shared" si="75"/>
        <v>163.69999999999999</v>
      </c>
      <c r="E266" s="130">
        <f t="shared" si="82"/>
        <v>158.8372507162214</v>
      </c>
      <c r="F266" s="130">
        <f t="shared" si="83"/>
        <v>125.69489629945824</v>
      </c>
      <c r="G266" s="72">
        <f t="shared" si="78"/>
        <v>2.82</v>
      </c>
      <c r="H266" s="197">
        <f t="shared" si="84"/>
        <v>150.27225498874714</v>
      </c>
    </row>
    <row r="267" spans="1:13" ht="15" x14ac:dyDescent="0.2">
      <c r="A267" s="187">
        <v>2024</v>
      </c>
      <c r="B267" s="194" t="s">
        <v>17</v>
      </c>
      <c r="C267" s="195">
        <f t="shared" si="81"/>
        <v>173.99916156808916</v>
      </c>
      <c r="D267" s="195">
        <f t="shared" si="75"/>
        <v>163.69999999999999</v>
      </c>
      <c r="E267" s="195">
        <f t="shared" si="82"/>
        <v>158.94801267811189</v>
      </c>
      <c r="F267" s="195">
        <f t="shared" si="83"/>
        <v>125.7346755785305</v>
      </c>
      <c r="G267" s="196">
        <f t="shared" si="78"/>
        <v>2.82</v>
      </c>
      <c r="H267" s="197">
        <f>100+((C267-$C$40)/$C$40*100*$C$2)+((D267-$D$40)/$D$40*100*$D$2)+((E267-$E$40)/$E$40*100*$E$2)+((F267-$F$40)/$F$40*100*$F$2)+((G267-$G$40)/$G$40*100*$G$2)</f>
        <v>150.28498252414147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77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78</v>
      </c>
      <c r="B272" s="169" t="s">
        <v>79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4" t="s">
        <v>71</v>
      </c>
      <c r="B273" s="165" t="s">
        <v>73</v>
      </c>
      <c r="C273" s="165"/>
      <c r="D273" s="165"/>
      <c r="E273" s="165"/>
      <c r="F273" s="165"/>
      <c r="G273" s="165"/>
      <c r="H273" s="165"/>
      <c r="I273" s="165"/>
      <c r="J273" s="165"/>
      <c r="K273" s="166"/>
    </row>
    <row r="274" spans="1:11" ht="12" customHeight="1" x14ac:dyDescent="0.2">
      <c r="A274" s="218" t="s">
        <v>82</v>
      </c>
      <c r="B274" s="220" t="s">
        <v>84</v>
      </c>
      <c r="C274" s="220"/>
      <c r="D274" s="220"/>
      <c r="E274" s="220"/>
      <c r="F274" s="220"/>
      <c r="G274" s="220"/>
      <c r="H274" s="220"/>
      <c r="I274" s="220"/>
      <c r="J274" s="220"/>
    </row>
  </sheetData>
  <mergeCells count="1">
    <mergeCell ref="B274:J274"/>
  </mergeCells>
  <phoneticPr fontId="5" type="noConversion"/>
  <pageMargins left="0.74803149606299213" right="0.74803149606299213" top="0.78740157480314965" bottom="0.39370078740157483" header="0" footer="0"/>
  <pageSetup paperSize="9" scale="90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workbookViewId="0">
      <selection activeCell="C245" sqref="C245:H245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74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ht="13.5" thickBot="1" x14ac:dyDescent="0.25">
      <c r="A225" s="31">
        <f t="shared" si="32"/>
        <v>2023</v>
      </c>
      <c r="B225" s="32" t="s">
        <v>12</v>
      </c>
      <c r="C225" s="65">
        <f>(Indeks!C225/Indeks!$C$40*Indeks!$C$2)/Indeks!H225*100</f>
        <v>0.65466448187121418</v>
      </c>
      <c r="D225" s="65">
        <f>(Indeks!D225/Indeks!$D$40*Indeks!$D$2)/Indeks!H225*100</f>
        <v>0.13896701298739111</v>
      </c>
      <c r="E225" s="65">
        <f>(Indeks!E225/Indeks!$E$40*Indeks!$E$2)/Indeks!H225*100</f>
        <v>8.333612923667702E-2</v>
      </c>
      <c r="F225" s="65">
        <f>(Indeks!F225/Indeks!$F$40*Indeks!$F$2)/Indeks!H225*100</f>
        <v>8.8972019243345704E-2</v>
      </c>
      <c r="G225" s="65">
        <f>(Indeks!G225/Indeks!$G$40*Indeks!$G$2)/Indeks!H225*100</f>
        <v>3.406035666137229E-2</v>
      </c>
      <c r="H225" s="65">
        <f t="shared" si="31"/>
        <v>1.0000000000000002</v>
      </c>
    </row>
    <row r="226" spans="1:8" x14ac:dyDescent="0.2">
      <c r="A226" s="18">
        <f t="shared" si="32"/>
        <v>2023</v>
      </c>
      <c r="B226" s="23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ht="13.5" thickBot="1" x14ac:dyDescent="0.25">
      <c r="A237" s="13">
        <f t="shared" si="34"/>
        <v>2024</v>
      </c>
      <c r="B237" s="14" t="s">
        <v>12</v>
      </c>
      <c r="C237" s="65">
        <f>(Indeks!C237/Indeks!$C$40*Indeks!$C$2)/Indeks!H237*100</f>
        <v>0.71392198308634225</v>
      </c>
      <c r="D237" s="65">
        <f>(Indeks!D237/Indeks!$D$40*Indeks!$D$2)/Indeks!H237*100</f>
        <v>6.7581495523696369E-2</v>
      </c>
      <c r="E237" s="65">
        <f>(Indeks!E237/Indeks!$E$40*Indeks!$E$2)/Indeks!H237*100</f>
        <v>8.8380401460803601E-2</v>
      </c>
      <c r="F237" s="65">
        <f>(Indeks!F237/Indeks!$F$40*Indeks!$F$2)/Indeks!H237*100</f>
        <v>9.3412396724560268E-2</v>
      </c>
      <c r="G237" s="65">
        <f>(Indeks!G237/Indeks!$G$40*Indeks!$G$2)/Indeks!H237*100</f>
        <v>3.6703723204597589E-2</v>
      </c>
      <c r="H237" s="65">
        <f t="shared" si="33"/>
        <v>1.0000000000000002</v>
      </c>
    </row>
    <row r="238" spans="1:8" x14ac:dyDescent="0.2">
      <c r="A238" s="18">
        <f t="shared" si="34"/>
        <v>2024</v>
      </c>
      <c r="B238" s="23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78">
        <f>(Indeks!C246/Indeks!$C$40*Indeks!$C$2)/Indeks!H246*100</f>
        <v>0.7115924333828082</v>
      </c>
      <c r="D246" s="78">
        <f>(Indeks!D246/Indeks!$D$40*Indeks!$D$2)/Indeks!H246*100</f>
        <v>8.3303716477014955E-2</v>
      </c>
      <c r="E246" s="78">
        <f>(Indeks!E246/Indeks!$E$40*Indeks!$E$2)/Indeks!H246*100</f>
        <v>8.5488535765667006E-2</v>
      </c>
      <c r="F246" s="78">
        <f>(Indeks!F246/Indeks!$F$40*Indeks!$F$2)/Indeks!H246*100</f>
        <v>9.0553444521392801E-2</v>
      </c>
      <c r="G246" s="78">
        <f>(Indeks!G246/Indeks!$G$40*Indeks!$G$2)/Indeks!H246*100</f>
        <v>2.9061869853117053E-2</v>
      </c>
      <c r="H246" s="78">
        <f t="shared" si="35"/>
        <v>1</v>
      </c>
    </row>
    <row r="247" spans="1:8" x14ac:dyDescent="0.2">
      <c r="A247" s="18">
        <f t="shared" si="36"/>
        <v>2025</v>
      </c>
      <c r="B247" s="19" t="s">
        <v>10</v>
      </c>
      <c r="C247" s="80">
        <f>(Indeks!C247/Indeks!$C$40*Indeks!$C$2)/Indeks!H247*100</f>
        <v>0.71370546439032934</v>
      </c>
      <c r="D247" s="80">
        <f>(Indeks!D247/Indeks!$D$40*Indeks!$D$2)/Indeks!H247*100</f>
        <v>8.2667943846270131E-2</v>
      </c>
      <c r="E247" s="80">
        <f>(Indeks!E247/Indeks!$E$40*Indeks!$E$2)/Indeks!H247*100</f>
        <v>8.4920119630275154E-2</v>
      </c>
      <c r="F247" s="80">
        <f>(Indeks!F247/Indeks!$F$40*Indeks!$F$2)/Indeks!H247*100</f>
        <v>8.9866402005545812E-2</v>
      </c>
      <c r="G247" s="80">
        <f>(Indeks!G247/Indeks!$G$40*Indeks!$G$2)/Indeks!H247*100</f>
        <v>2.8840070127579262E-2</v>
      </c>
      <c r="H247" s="80">
        <f t="shared" si="35"/>
        <v>0.99999999999999967</v>
      </c>
    </row>
    <row r="248" spans="1:8" x14ac:dyDescent="0.2">
      <c r="A248" s="11">
        <f t="shared" si="36"/>
        <v>2025</v>
      </c>
      <c r="B248" t="s">
        <v>11</v>
      </c>
      <c r="C248" s="78">
        <f>(Indeks!C248/Indeks!$C$40*Indeks!$C$2)/Indeks!H248*100</f>
        <v>0.71364253942937705</v>
      </c>
      <c r="D248" s="78">
        <f>(Indeks!D248/Indeks!$D$40*Indeks!$D$2)/Indeks!H248*100</f>
        <v>8.2660655297424598E-2</v>
      </c>
      <c r="E248" s="78">
        <f>(Indeks!E248/Indeks!$E$40*Indeks!$E$2)/Indeks!H248*100</f>
        <v>8.4996739333504628E-2</v>
      </c>
      <c r="F248" s="78">
        <f>(Indeks!F248/Indeks!$F$40*Indeks!$F$2)/Indeks!H248*100</f>
        <v>8.9862538542101814E-2</v>
      </c>
      <c r="G248" s="78">
        <f>(Indeks!G248/Indeks!$G$40*Indeks!$G$2)/Indeks!H248*100</f>
        <v>2.8837527397591635E-2</v>
      </c>
      <c r="H248" s="78">
        <f t="shared" si="35"/>
        <v>0.99999999999999967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0.71357956599022021</v>
      </c>
      <c r="D249" s="79">
        <f>(Indeks!D249/Indeks!$D$40*Indeks!$D$2)/Indeks!H249*100</f>
        <v>8.2653361133386685E-2</v>
      </c>
      <c r="E249" s="79">
        <f>(Indeks!E249/Indeks!$E$40*Indeks!$E$2)/Indeks!H249*100</f>
        <v>8.507342172631048E-2</v>
      </c>
      <c r="F249" s="79">
        <f>(Indeks!F249/Indeks!$F$40*Indeks!$F$2)/Indeks!H249*100</f>
        <v>8.9858668441430353E-2</v>
      </c>
      <c r="G249" s="79">
        <f>(Indeks!G249/Indeks!$G$40*Indeks!$G$2)/Indeks!H249*100</f>
        <v>2.883498270865191E-2</v>
      </c>
      <c r="H249" s="79">
        <f t="shared" si="35"/>
        <v>0.99999999999999967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0.71568373508232996</v>
      </c>
      <c r="D250" s="80">
        <f>(Indeks!D250/Indeks!$D$40*Indeks!$D$2)/Indeks!H250*100</f>
        <v>8.202086013953501E-2</v>
      </c>
      <c r="E250" s="80">
        <f>(Indeks!E250/Indeks!$E$40*Indeks!$E$2)/Indeks!H250*100</f>
        <v>8.4506022571316203E-2</v>
      </c>
      <c r="F250" s="80">
        <f>(Indeks!F250/Indeks!$F$40*Indeks!$F$2)/Indeks!H250*100</f>
        <v>8.9175057859434068E-2</v>
      </c>
      <c r="G250" s="80">
        <f>(Indeks!G250/Indeks!$G$40*Indeks!$G$2)/Indeks!H250*100</f>
        <v>2.8614324347384718E-2</v>
      </c>
      <c r="H250" s="80">
        <f t="shared" si="35"/>
        <v>1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0.71562095155256755</v>
      </c>
      <c r="D251" s="78">
        <f>(Indeks!D251/Indeks!$D$40*Indeks!$D$2)/Indeks!H251*100</f>
        <v>8.2013664839626271E-2</v>
      </c>
      <c r="E251" s="78">
        <f>(Indeks!E251/Indeks!$E$40*Indeks!$E$2)/Indeks!H251*100</f>
        <v>8.4582305984403125E-2</v>
      </c>
      <c r="F251" s="78">
        <f>(Indeks!F251/Indeks!$F$40*Indeks!$F$2)/Indeks!H251*100</f>
        <v>8.917126347458261E-2</v>
      </c>
      <c r="G251" s="78">
        <f>(Indeks!G251/Indeks!$G$40*Indeks!$G$2)/Indeks!H251*100</f>
        <v>2.8611814148820417E-2</v>
      </c>
      <c r="H251" s="78">
        <f t="shared" si="35"/>
        <v>0.99999999999999989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0.71555811959069782</v>
      </c>
      <c r="D252" s="81">
        <f>(Indeks!D252/Indeks!$D$40*Indeks!$D$2)/Indeks!H252*100</f>
        <v>8.2006463989160935E-2</v>
      </c>
      <c r="E252" s="81">
        <f>(Indeks!E252/Indeks!$E$40*Indeks!$E$2)/Indeks!H252*100</f>
        <v>8.4658651876678606E-2</v>
      </c>
      <c r="F252" s="81">
        <f>(Indeks!F252/Indeks!$F$40*Indeks!$F$2)/Indeks!H252*100</f>
        <v>8.9167462529609151E-2</v>
      </c>
      <c r="G252" s="81">
        <f>(Indeks!G252/Indeks!$G$40*Indeks!$G$2)/Indeks!H252*100</f>
        <v>2.8609302013853269E-2</v>
      </c>
      <c r="H252" s="81">
        <f t="shared" si="35"/>
        <v>0.99999999999999978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0.71765338494831687</v>
      </c>
      <c r="D253" s="78">
        <f>(Indeks!D253/Indeks!$D$40*Indeks!$D$2)/Indeks!H253*100</f>
        <v>8.1377242152093868E-2</v>
      </c>
      <c r="E253" s="78">
        <f>(Indeks!E253/Indeks!$E$40*Indeks!$E$2)/Indeks!H253*100</f>
        <v>8.4092292088053189E-2</v>
      </c>
      <c r="F253" s="78">
        <f>(Indeks!F253/Indeks!$F$40*Indeks!$F$2)/Indeks!H253*100</f>
        <v>8.8487293171241627E-2</v>
      </c>
      <c r="G253" s="78">
        <f>(Indeks!G253/Indeks!$G$40*Indeks!$G$2)/Indeks!H253*100</f>
        <v>2.8389787640294342E-2</v>
      </c>
      <c r="H253" s="78">
        <f t="shared" si="35"/>
        <v>0.99999999999999989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0.71759074497203112</v>
      </c>
      <c r="D254" s="78">
        <f>(Indeks!D254/Indeks!$D$40*Indeks!$D$2)/Indeks!H254*100</f>
        <v>8.1370139184804208E-2</v>
      </c>
      <c r="E254" s="78">
        <f>(Indeks!E254/Indeks!$E$40*Indeks!$E$2)/Indeks!H254*100</f>
        <v>8.4168239132066461E-2</v>
      </c>
      <c r="F254" s="78">
        <f>(Indeks!F254/Indeks!$F$40*Indeks!$F$2)/Indeks!H254*100</f>
        <v>8.8483567057616827E-2</v>
      </c>
      <c r="G254" s="78">
        <f>(Indeks!G254/Indeks!$G$40*Indeks!$G$2)/Indeks!H254*100</f>
        <v>2.838730965348087E-2</v>
      </c>
      <c r="H254" s="78">
        <f t="shared" si="35"/>
        <v>0.99999999999999956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0.71752805661174324</v>
      </c>
      <c r="D255" s="189">
        <f>(Indeks!D255/Indeks!$D$40*Indeks!$D$2)/Indeks!H255*100</f>
        <v>8.1363030731082309E-2</v>
      </c>
      <c r="E255" s="189">
        <f>(Indeks!E255/Indeks!$E$40*Indeks!$E$2)/Indeks!H255*100</f>
        <v>8.4244248444180769E-2</v>
      </c>
      <c r="F255" s="189">
        <f>(Indeks!F255/Indeks!$F$40*Indeks!$F$2)/Indeks!H255*100</f>
        <v>8.8479834460358023E-2</v>
      </c>
      <c r="G255" s="189">
        <f>(Indeks!G255/Indeks!$G$40*Indeks!$G$2)/Indeks!H255*100</f>
        <v>2.8384829752635392E-2</v>
      </c>
      <c r="H255" s="189">
        <f t="shared" si="35"/>
        <v>0.99999999999999967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0.71952021649821796</v>
      </c>
      <c r="D256" s="78">
        <f>(Indeks!D256/Indeks!$D$40*Indeks!$D$2)/Indeks!H256*100</f>
        <v>8.0764407416923034E-2</v>
      </c>
      <c r="E256" s="78">
        <f>(Indeks!E256/Indeks!$E$40*Indeks!$E$2)/Indeks!H256*100</f>
        <v>8.3682740566240504E-2</v>
      </c>
      <c r="F256" s="78">
        <f>(Indeks!F256/Indeks!$F$40*Indeks!$F$2)/Indeks!H256*100</f>
        <v>8.78566453422093E-2</v>
      </c>
      <c r="G256" s="78">
        <f>(Indeks!G256/Indeks!$G$40*Indeks!$G$2)/Indeks!H256*100</f>
        <v>2.8175990176409062E-2</v>
      </c>
      <c r="H256" s="78">
        <f t="shared" ref="H256:H267" si="37">SUM(C256:G256)</f>
        <v>0.99999999999999978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0.71945822876971</v>
      </c>
      <c r="D257" s="78">
        <f>(Indeks!D257/Indeks!$D$40*Indeks!$D$2)/Indeks!H257*100</f>
        <v>8.0757449444033236E-2</v>
      </c>
      <c r="E257" s="78">
        <f>(Indeks!E257/Indeks!$E$40*Indeks!$E$2)/Indeks!H257*100</f>
        <v>8.3733880623234891E-2</v>
      </c>
      <c r="F257" s="78">
        <f>(Indeks!F257/Indeks!$F$40*Indeks!$F$2)/Indeks!H257*100</f>
        <v>8.7876878389748045E-2</v>
      </c>
      <c r="G257" s="78">
        <f>(Indeks!G257/Indeks!$G$40*Indeks!$G$2)/Indeks!H257*100</f>
        <v>2.817356277327368E-2</v>
      </c>
      <c r="H257" s="78">
        <f t="shared" si="37"/>
        <v>0.99999999999999978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0.71939621612292737</v>
      </c>
      <c r="D258" s="78">
        <f>(Indeks!D258/Indeks!$D$40*Indeks!$D$2)/Indeks!H258*100</f>
        <v>8.0750488674127235E-2</v>
      </c>
      <c r="E258" s="78">
        <f>(Indeks!E258/Indeks!$E$40*Indeks!$E$2)/Indeks!H258*100</f>
        <v>8.3785048408762899E-2</v>
      </c>
      <c r="F258" s="78">
        <f>(Indeks!F258/Indeks!$F$40*Indeks!$F$2)/Indeks!H258*100</f>
        <v>8.7897112399829017E-2</v>
      </c>
      <c r="G258" s="78">
        <f>(Indeks!G258/Indeks!$G$40*Indeks!$G$2)/Indeks!H258*100</f>
        <v>2.8171134394353259E-2</v>
      </c>
      <c r="H258" s="78">
        <f t="shared" si="37"/>
        <v>0.99999999999999978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0.72138026723172621</v>
      </c>
      <c r="D259" s="80">
        <f>(Indeks!D259/Indeks!$D$40*Indeks!$D$2)/Indeks!H259*100</f>
        <v>8.015489478480381E-2</v>
      </c>
      <c r="E259" s="80">
        <f>(Indeks!E259/Indeks!$E$40*Indeks!$E$2)/Indeks!H259*100</f>
        <v>8.322506730798844E-2</v>
      </c>
      <c r="F259" s="80">
        <f>(Indeks!F259/Indeks!$F$40*Indeks!$F$2)/Indeks!H259*100</f>
        <v>8.7276418992738469E-2</v>
      </c>
      <c r="G259" s="80">
        <f>(Indeks!G259/Indeks!$G$40*Indeks!$G$2)/Indeks!H259*100</f>
        <v>2.7963351682742728E-2</v>
      </c>
      <c r="H259" s="80">
        <f t="shared" si="37"/>
        <v>0.99999999999999967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0.72131848188770609</v>
      </c>
      <c r="D260" s="78">
        <f>(Indeks!D260/Indeks!$D$40*Indeks!$D$2)/Indeks!H260*100</f>
        <v>8.0148029615386029E-2</v>
      </c>
      <c r="E260" s="78">
        <f>(Indeks!E260/Indeks!$E$40*Indeks!$E$2)/Indeks!H260*100</f>
        <v>8.327596953804163E-2</v>
      </c>
      <c r="F260" s="78">
        <f>(Indeks!F260/Indeks!$F$40*Indeks!$F$2)/Indeks!H260*100</f>
        <v>8.7296562303242953E-2</v>
      </c>
      <c r="G260" s="78">
        <f>(Indeks!G260/Indeks!$G$40*Indeks!$G$2)/Indeks!H260*100</f>
        <v>2.7960956655622971E-2</v>
      </c>
      <c r="H260" s="78">
        <f t="shared" si="37"/>
        <v>0.99999999999999956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0.72125667163873597</v>
      </c>
      <c r="D261" s="79">
        <f>(Indeks!D261/Indeks!$D$40*Indeks!$D$2)/Indeks!H261*100</f>
        <v>8.0141161678698725E-2</v>
      </c>
      <c r="E261" s="79">
        <f>(Indeks!E261/Indeks!$E$40*Indeks!$E$2)/Indeks!H261*100</f>
        <v>8.332689941234675E-2</v>
      </c>
      <c r="F261" s="79">
        <f>(Indeks!F261/Indeks!$F$40*Indeks!$F$2)/Indeks!H261*100</f>
        <v>8.7316706607122541E-2</v>
      </c>
      <c r="G261" s="79">
        <f>(Indeks!G261/Indeks!$G$40*Indeks!$G$2)/Indeks!H261*100</f>
        <v>2.795856066309578E-2</v>
      </c>
      <c r="H261" s="79">
        <f t="shared" si="37"/>
        <v>0.99999999999999978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0.72323257971252963</v>
      </c>
      <c r="D262" s="80">
        <f>(Indeks!D262/Indeks!$D$40*Indeks!$D$2)/Indeks!H262*100</f>
        <v>7.9548602003151198E-2</v>
      </c>
      <c r="E262" s="80">
        <f>(Indeks!E262/Indeks!$E$40*Indeks!$E$2)/Indeks!H262*100</f>
        <v>8.2768461255881831E-2</v>
      </c>
      <c r="F262" s="80">
        <f>(Indeks!F262/Indeks!$F$40*Indeks!$F$2)/Indeks!H262*100</f>
        <v>8.669852054163589E-2</v>
      </c>
      <c r="G262" s="80">
        <f>(Indeks!G262/Indeks!$G$40*Indeks!$G$2)/Indeks!H262*100</f>
        <v>2.7751836486801448E-2</v>
      </c>
      <c r="H262" s="80">
        <f t="shared" si="37"/>
        <v>0.99999999999999989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0.72317099821143782</v>
      </c>
      <c r="D263" s="78">
        <f>(Indeks!D263/Indeks!$D$40*Indeks!$D$2)/Indeks!H263*100</f>
        <v>7.9541828632511496E-2</v>
      </c>
      <c r="E263" s="78">
        <f>(Indeks!E263/Indeks!$E$40*Indeks!$E$2)/Indeks!H263*100</f>
        <v>8.2819125729204565E-2</v>
      </c>
      <c r="F263" s="78">
        <f>(Indeks!F263/Indeks!$F$40*Indeks!$F$2)/Indeks!H263*100</f>
        <v>8.6718573941652624E-2</v>
      </c>
      <c r="G263" s="78">
        <f>(Indeks!G263/Indeks!$G$40*Indeks!$G$2)/Indeks!H263*100</f>
        <v>2.7749473485193323E-2</v>
      </c>
      <c r="H263" s="78">
        <f t="shared" si="37"/>
        <v>0.99999999999999978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0.72310939181994083</v>
      </c>
      <c r="D264" s="81">
        <f>(Indeks!D264/Indeks!$D$40*Indeks!$D$2)/Indeks!H264*100</f>
        <v>7.9535052524167482E-2</v>
      </c>
      <c r="E264" s="81">
        <f>(Indeks!E264/Indeks!$E$40*Indeks!$E$2)/Indeks!H264*100</f>
        <v>8.2869817762004236E-2</v>
      </c>
      <c r="F264" s="81">
        <f>(Indeks!F264/Indeks!$F$40*Indeks!$F$2)/Indeks!H264*100</f>
        <v>8.6738628365395351E-2</v>
      </c>
      <c r="G264" s="81">
        <f>(Indeks!G264/Indeks!$G$40*Indeks!$G$2)/Indeks!H264*100</f>
        <v>2.7747109528492086E-2</v>
      </c>
      <c r="H264" s="81">
        <f t="shared" si="37"/>
        <v>1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0.72507712358741694</v>
      </c>
      <c r="D265" s="78">
        <f>(Indeks!D265/Indeks!$D$40*Indeks!$D$2)/Indeks!H265*100</f>
        <v>7.8945531538004363E-2</v>
      </c>
      <c r="E265" s="78">
        <f>(Indeks!E265/Indeks!$E$40*Indeks!$E$2)/Indeks!H265*100</f>
        <v>8.2312938468625474E-2</v>
      </c>
      <c r="F265" s="78">
        <f>(Indeks!F265/Indeks!$F$40*Indeks!$F$2)/Indeks!H265*100</f>
        <v>8.6122960957049591E-2</v>
      </c>
      <c r="G265" s="78">
        <f>(Indeks!G265/Indeks!$G$40*Indeks!$G$2)/Indeks!H265*100</f>
        <v>2.7541445448903492E-2</v>
      </c>
      <c r="H265" s="78">
        <f t="shared" si="37"/>
        <v>0.99999999999999978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0.72501574735976537</v>
      </c>
      <c r="D266" s="78">
        <f>(Indeks!D266/Indeks!$D$40*Indeks!$D$2)/Indeks!H266*100</f>
        <v>7.8938848967615466E-2</v>
      </c>
      <c r="E266" s="78">
        <f>(Indeks!E266/Indeks!$E$40*Indeks!$E$2)/Indeks!H266*100</f>
        <v>8.2363365267692654E-2</v>
      </c>
      <c r="F266" s="78">
        <f>(Indeks!F266/Indeks!$F$40*Indeks!$F$2)/Indeks!H266*100</f>
        <v>8.6142924280471933E-2</v>
      </c>
      <c r="G266" s="78">
        <f>(Indeks!G266/Indeks!$G$40*Indeks!$G$2)/Indeks!H266*100</f>
        <v>2.753911412445436E-2</v>
      </c>
      <c r="H266" s="78">
        <f t="shared" si="37"/>
        <v>0.99999999999999978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0.72495434625746635</v>
      </c>
      <c r="D267" s="199">
        <f>(Indeks!D267/Indeks!$D$40*Indeks!$D$2)/Indeks!H267*100</f>
        <v>7.8932163688904655E-2</v>
      </c>
      <c r="E267" s="199">
        <f>(Indeks!E267/Indeks!$E$40*Indeks!$E$2)/Indeks!H267*100</f>
        <v>8.2413819540975583E-2</v>
      </c>
      <c r="F267" s="199">
        <f>(Indeks!F267/Indeks!$F$40*Indeks!$F$2)/Indeks!H267*100</f>
        <v>8.6162888657490763E-2</v>
      </c>
      <c r="G267" s="199">
        <f>(Indeks!G267/Indeks!$G$40*Indeks!$G$2)/Indeks!H267*100</f>
        <v>2.7536781855162642E-2</v>
      </c>
      <c r="H267" s="199">
        <f t="shared" si="37"/>
        <v>1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C244" sqref="C244:H24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58">
        <f>Indeks!H246</f>
        <v>142.39843481476296</v>
      </c>
      <c r="D245" s="160">
        <f t="shared" si="34"/>
        <v>8.8692293633666383E-5</v>
      </c>
      <c r="E245" s="160">
        <f>(SUM(C243:C245)-SUM(C240:C242))/SUM(C240:C242)</f>
        <v>1.7154684917573438E-3</v>
      </c>
      <c r="F245" s="160"/>
      <c r="G245" s="160"/>
      <c r="H245" s="160"/>
    </row>
    <row r="246" spans="1:8" x14ac:dyDescent="0.2">
      <c r="A246" s="18">
        <f t="shared" si="35"/>
        <v>2025</v>
      </c>
      <c r="B246" s="19" t="s">
        <v>10</v>
      </c>
      <c r="C246" s="159">
        <f>Indeks!H247</f>
        <v>143.49357548603069</v>
      </c>
      <c r="D246" s="161">
        <f t="shared" si="34"/>
        <v>7.6906791334632775E-3</v>
      </c>
      <c r="E246" s="161"/>
      <c r="F246" s="161"/>
      <c r="G246" s="161"/>
      <c r="H246" s="192"/>
    </row>
    <row r="247" spans="1:8" x14ac:dyDescent="0.2">
      <c r="A247" s="187">
        <f t="shared" si="35"/>
        <v>2025</v>
      </c>
      <c r="B247" s="188" t="s">
        <v>11</v>
      </c>
      <c r="C247" s="191">
        <f>Indeks!H248</f>
        <v>143.50622793755298</v>
      </c>
      <c r="D247" s="192">
        <f t="shared" si="34"/>
        <v>8.8174341460445246E-5</v>
      </c>
      <c r="E247" s="192"/>
      <c r="F247" s="192"/>
      <c r="G247" s="192"/>
      <c r="H247" s="192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143.51889237070711</v>
      </c>
      <c r="D248" s="160">
        <f t="shared" si="34"/>
        <v>8.8250059500132134E-5</v>
      </c>
      <c r="E248" s="160">
        <f>(SUM(C246:C248)-SUM(C243:C245))/SUM(C243:C245)</f>
        <v>6.9076456430829545E-3</v>
      </c>
      <c r="F248" s="160">
        <f>(SUM(C243:C248)-SUM(C237:C242))/SUM(C237:C242)</f>
        <v>2.0407119066906267E-2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144.62563328888982</v>
      </c>
      <c r="D249" s="161">
        <f t="shared" si="34"/>
        <v>7.7114650196993852E-3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144.63832172084855</v>
      </c>
      <c r="D250" s="192">
        <f t="shared" si="34"/>
        <v>8.7732939660779179E-5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144.65102217000347</v>
      </c>
      <c r="D251" s="160">
        <f t="shared" si="34"/>
        <v>8.7808327722661912E-5</v>
      </c>
      <c r="E251" s="160">
        <f>(SUM(C249:C251)-SUM(C246:C248))/SUM(C246:C248)</f>
        <v>7.8888127708020908E-3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145.76948698272503</v>
      </c>
      <c r="D252" s="192">
        <f t="shared" si="34"/>
        <v>7.7321597590030251E-3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145.78221150191894</v>
      </c>
      <c r="D253" s="192">
        <f t="shared" si="34"/>
        <v>8.7292062675761273E-5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145.79494807397907</v>
      </c>
      <c r="D254" s="190">
        <f t="shared" si="34"/>
        <v>8.7367120644668117E-5</v>
      </c>
      <c r="E254" s="190">
        <f>(SUM(C252:C254)-SUM(C249:C251))/SUM(C249:C251)</f>
        <v>7.9086216410079284E-3</v>
      </c>
      <c r="F254" s="190">
        <f>(SUM(C249:C254)-SUM(C243:C248))/SUM(C243:C248)</f>
        <v>1.5357124028926318E-2</v>
      </c>
      <c r="G254" s="190">
        <f>(SUM(C243:C254)-SUM(C231:C242))/SUM(C231:C242)</f>
        <v>3.4932966575932901E-2</v>
      </c>
      <c r="H254" s="181">
        <f>(C243+C244+C245+C246+C247+C248+C249+C250+C251+C252+C253+C254)/12</f>
        <v>144.11212885428904</v>
      </c>
    </row>
    <row r="255" spans="1:8" x14ac:dyDescent="0.2">
      <c r="A255" s="49">
        <v>2026</v>
      </c>
      <c r="B255" s="203" t="s">
        <v>7</v>
      </c>
      <c r="C255" s="208">
        <f>Indeks!H256</f>
        <v>146.87557576376309</v>
      </c>
      <c r="D255" s="212">
        <f t="shared" ref="D255:D266" si="36">(C255-C254)/C254</f>
        <v>7.4119693724620205E-3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146.88823040158752</v>
      </c>
      <c r="D256" s="213">
        <f t="shared" si="36"/>
        <v>8.6158898500453032E-5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146.9008923085371</v>
      </c>
      <c r="D257" s="214">
        <f t="shared" si="36"/>
        <v>8.6200963242305764E-5</v>
      </c>
      <c r="E257" s="214">
        <f>(SUM(C255:C257)-SUM(C252:C254))/SUM(C252:C254)</f>
        <v>7.5867779972103094E-3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147.99244478365446</v>
      </c>
      <c r="D258" s="215">
        <f t="shared" si="36"/>
        <v>7.4305367242070361E-3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148.00512124258756</v>
      </c>
      <c r="D259" s="213">
        <f t="shared" si="36"/>
        <v>8.5656122186721361E-5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148.01780498438515</v>
      </c>
      <c r="D260" s="214">
        <f t="shared" si="36"/>
        <v>8.5697992684986434E-5</v>
      </c>
      <c r="E260" s="214">
        <f>(SUM(C258:C260)-SUM(C255:C257))/SUM(C255:C257)</f>
        <v>7.6036781442750763E-3</v>
      </c>
      <c r="F260" s="214">
        <f>(SUM(C255:C260)-SUM(C249:C254))/SUM(C249:C254)</f>
        <v>1.5401166975052767E-2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149.12039359421806</v>
      </c>
      <c r="D261" s="215">
        <f t="shared" si="36"/>
        <v>7.4490268920635741E-3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149.1330919155053</v>
      </c>
      <c r="D262" s="213">
        <f t="shared" si="36"/>
        <v>8.5154826789153395E-5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149.14579753342377</v>
      </c>
      <c r="D263" s="214">
        <f t="shared" si="36"/>
        <v>8.5196503038166964E-5</v>
      </c>
      <c r="E263" s="214">
        <f>(SUM(C261:C263)-SUM(C258:C260))/SUM(C258:C260)</f>
        <v>7.6211596567429809E-3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150.25953476377813</v>
      </c>
      <c r="D264" s="213">
        <f t="shared" si="36"/>
        <v>7.4674395710329685E-3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150.27225498874714</v>
      </c>
      <c r="D265" s="213">
        <f t="shared" si="36"/>
        <v>8.4655026977148971E-5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150.28498252414147</v>
      </c>
      <c r="D266" s="213">
        <f t="shared" si="36"/>
        <v>8.4696508981556992E-5</v>
      </c>
      <c r="E266" s="213">
        <f>(SUM(C264:C266)-SUM(C261:C263))/SUM(C261:C263)</f>
        <v>7.6385666295088646E-3</v>
      </c>
      <c r="F266" s="213">
        <f>(SUM(C261:C266)-SUM(C255:C260))/SUM(C255:C260)</f>
        <v>1.5300430406650897E-2</v>
      </c>
      <c r="G266" s="213">
        <f>(SUM(C255:C266)-SUM(C243:C254))/SUM(C243:C254)</f>
        <v>3.0965805919433997E-2</v>
      </c>
      <c r="H266" s="181">
        <f>(C255+C256+C257+C258+C259+C260+C261+C262+C263+C264+C265+C266)/12</f>
        <v>148.57467706702741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J240" sqref="J240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75.75" x14ac:dyDescent="0.2">
      <c r="A5" s="114" t="s">
        <v>3</v>
      </c>
      <c r="B5" s="143" t="s">
        <v>68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74</v>
      </c>
      <c r="B6" s="143" t="s">
        <v>75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76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72</v>
      </c>
      <c r="D9" s="7"/>
      <c r="E9" s="5"/>
    </row>
    <row r="10" spans="1:5" ht="89.25" x14ac:dyDescent="0.2">
      <c r="A10" s="114" t="s">
        <v>5</v>
      </c>
      <c r="B10" s="143" t="s">
        <v>80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81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80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2024-12-19T10:14:24Z</cp:lastPrinted>
  <dcterms:created xsi:type="dcterms:W3CDTF">2009-05-19T06:17:18Z</dcterms:created>
  <dcterms:modified xsi:type="dcterms:W3CDTF">2025-01-16T14:00:40Z</dcterms:modified>
</cp:coreProperties>
</file>